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4"/>
  <workbookPr autoCompressPictures="0"/>
  <mc:AlternateContent xmlns:mc="http://schemas.openxmlformats.org/markup-compatibility/2006">
    <mc:Choice Requires="x15">
      <x15ac:absPath xmlns:x15ac="http://schemas.microsoft.com/office/spreadsheetml/2010/11/ac" url="https://marinestewardshipcouncil-my.sharepoint.com/personal/milly_oakley_msc_org/Documents/ITM/Final drafts May 2023 - loaded on sharepoint/"/>
    </mc:Choice>
  </mc:AlternateContent>
  <xr:revisionPtr revIDLastSave="1" documentId="8_{96EEF799-9581-41AA-A9FE-CB7D434D6235}" xr6:coauthVersionLast="47" xr6:coauthVersionMax="47" xr10:uidLastSave="{BBC9D87B-33D3-4AFF-88DF-B82273359859}"/>
  <bookViews>
    <workbookView xWindow="28680" yWindow="-120" windowWidth="29040" windowHeight="15840" tabRatio="845" xr2:uid="{00000000-000D-0000-FFFF-FFFF00000000}"/>
  </bookViews>
  <sheets>
    <sheet name="0. Front Sheet" sheetId="8" r:id="rId1"/>
    <sheet name="BMT revisions FSR 22" sheetId="41" state="hidden" r:id="rId2"/>
    <sheet name="1. BMT UoA 1" sheetId="83" r:id="rId3"/>
    <sheet name="2. BMT UoA 2" sheetId="84" r:id="rId4"/>
    <sheet name="3. BMT UoA 3" sheetId="85" r:id="rId5"/>
    <sheet name="4. BMT UoA 4" sheetId="86" r:id="rId6"/>
    <sheet name="5. BMT UoA 5" sheetId="87" r:id="rId7"/>
    <sheet name="6. BMT UoA 6" sheetId="88" r:id="rId8"/>
    <sheet name="Example" sheetId="80" r:id="rId9"/>
    <sheet name="User Guide" sheetId="9" r:id="rId10"/>
  </sheets>
  <externalReferences>
    <externalReference r:id="rId11"/>
    <externalReference r:id="rId12"/>
    <externalReference r:id="rId13"/>
  </externalReferences>
  <definedNames>
    <definedName name="Audit_type" hidden="1">[1]LK!$AV$2:$AW$5</definedName>
    <definedName name="AuditType">[2]List!$G$2:$G$6</definedName>
    <definedName name="CAB" hidden="1">[1]LK!$AY$2:$AZ$26</definedName>
    <definedName name="country">[2]List!$BC$2:$BC$254</definedName>
    <definedName name="Expected" localSheetId="2">'1. BMT UoA 1'!$I$3:$W$30</definedName>
    <definedName name="Expected" localSheetId="3">'2. BMT UoA 2'!$I$3:$W$30</definedName>
    <definedName name="Expected" localSheetId="4">'3. BMT UoA 3'!$I$3:$W$30</definedName>
    <definedName name="Expected" localSheetId="5">'4. BMT UoA 4'!$I$3:$W$30</definedName>
    <definedName name="Expected" localSheetId="6">'5. BMT UoA 5'!$I$3:$W$30</definedName>
    <definedName name="Expected" localSheetId="7">'6. BMT UoA 6'!$I$3:$W$30</definedName>
    <definedName name="Expected" localSheetId="1">'BMT revisions FSR 22'!$I$3:$AB$27</definedName>
    <definedName name="Expected" localSheetId="8">Example!$I$3:$W$30</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Front Sheet'!$B$2:$J$54</definedName>
    <definedName name="_xlnm.Print_Area" localSheetId="2">'1. BMT UoA 1'!$A$36:$M$110,'1. BMT UoA 1'!$A$112:$M$162</definedName>
    <definedName name="_xlnm.Print_Area" localSheetId="3">'2. BMT UoA 2'!$A$36:$M$110,'2. BMT UoA 2'!$A$112:$M$162</definedName>
    <definedName name="_xlnm.Print_Area" localSheetId="4">'3. BMT UoA 3'!$A$36:$M$110,'3. BMT UoA 3'!$A$112:$M$162</definedName>
    <definedName name="_xlnm.Print_Area" localSheetId="5">'4. BMT UoA 4'!$A$36:$M$110,'4. BMT UoA 4'!$A$112:$M$162</definedName>
    <definedName name="_xlnm.Print_Area" localSheetId="6">'5. BMT UoA 5'!$A$36:$M$110,'5. BMT UoA 5'!$A$112:$M$162</definedName>
    <definedName name="_xlnm.Print_Area" localSheetId="7">'6. BMT UoA 6'!$A$36:$M$110,'6. BMT UoA 6'!$A$112:$M$162</definedName>
    <definedName name="_xlnm.Print_Area" localSheetId="1">'BMT revisions FSR 22'!$A$33:$M$107,'BMT revisions FSR 22'!$A$109:$M$156</definedName>
    <definedName name="_xlnm.Print_Area" localSheetId="8">Example!$A$36:$M$110,Example!$A$112:$M$162</definedName>
    <definedName name="Surveillance">[2]List!$J$2:$J$7</definedName>
    <definedName name="this_article" localSheetId="9">'User Guide'!$C$9</definedName>
    <definedName name="Update">#REF!</definedName>
    <definedName name="ValidDepts" localSheetId="2">'1. BMT UoA 1'!$AZ$3:$AZ$6</definedName>
    <definedName name="ValidDepts" localSheetId="3">'2. BMT UoA 2'!$AZ$3:$AZ$6</definedName>
    <definedName name="ValidDepts" localSheetId="4">'3. BMT UoA 3'!$AZ$3:$AZ$6</definedName>
    <definedName name="ValidDepts" localSheetId="5">'4. BMT UoA 4'!$AZ$3:$AZ$6</definedName>
    <definedName name="ValidDepts" localSheetId="6">'5. BMT UoA 5'!$AZ$3:$AZ$6</definedName>
    <definedName name="ValidDepts" localSheetId="7">'6. BMT UoA 6'!$AZ$3:$AZ$6</definedName>
    <definedName name="ValidDepts" localSheetId="1">'BMT revisions FSR 22'!$BE$3:$BE$6</definedName>
    <definedName name="ValidDepts" localSheetId="8">Example!$AZ$3:$AZ$6</definedName>
    <definedName name="ValidDepts">#REF!</definedName>
    <definedName name="ValidScoringLevels" localSheetId="2">'1. BMT UoA 1'!$AZ$4:$AZ$6</definedName>
    <definedName name="ValidScoringLevels" localSheetId="3">'2. BMT UoA 2'!$AZ$4:$AZ$6</definedName>
    <definedName name="ValidScoringLevels" localSheetId="4">'3. BMT UoA 3'!$AZ$4:$AZ$6</definedName>
    <definedName name="ValidScoringLevels" localSheetId="5">'4. BMT UoA 4'!$AZ$4:$AZ$6</definedName>
    <definedName name="ValidScoringLevels" localSheetId="6">'5. BMT UoA 5'!$AZ$4:$AZ$6</definedName>
    <definedName name="ValidScoringLevels" localSheetId="7">'6. BMT UoA 6'!$AZ$4:$AZ$6</definedName>
    <definedName name="ValidScoringLevels" localSheetId="1">'BMT revisions FSR 22'!$BE$4:$BE$6</definedName>
    <definedName name="ValidScoringLevels" localSheetId="8">Example!$AZ$4:$AZ$6</definedName>
    <definedName name="ValidScoringLevels">#REF!</definedName>
    <definedName name="Year0Range" localSheetId="2">'1. BMT UoA 1'!$H$3:$H$30</definedName>
    <definedName name="Year0Range" localSheetId="3">'2. BMT UoA 2'!$H$3:$H$30</definedName>
    <definedName name="Year0Range" localSheetId="4">'3. BMT UoA 3'!$H$3:$H$30</definedName>
    <definedName name="Year0Range" localSheetId="5">'4. BMT UoA 4'!$H$3:$H$30</definedName>
    <definedName name="Year0Range" localSheetId="6">'5. BMT UoA 5'!$H$3:$H$30</definedName>
    <definedName name="Year0Range" localSheetId="7">'6. BMT UoA 6'!$H$3:$H$30</definedName>
    <definedName name="Year0Range" localSheetId="1">'BMT revisions FSR 22'!$H$3:$H$27</definedName>
    <definedName name="Year0Range" localSheetId="8">Example!$H$3:$H$30</definedName>
    <definedName name="Year0Range">#REF!</definedName>
    <definedName name="Year10Expected" localSheetId="2">'1. BMT UoA 1'!$AC$3:$AC$30</definedName>
    <definedName name="Year10Expected" localSheetId="3">'2. BMT UoA 2'!$AC$3:$AC$30</definedName>
    <definedName name="Year10Expected" localSheetId="4">'3. BMT UoA 3'!$AC$3:$AC$30</definedName>
    <definedName name="Year10Expected" localSheetId="5">'4. BMT UoA 4'!$AC$3:$AC$30</definedName>
    <definedName name="Year10Expected" localSheetId="6">'5. BMT UoA 5'!$AC$3:$AC$30</definedName>
    <definedName name="Year10Expected" localSheetId="7">'6. BMT UoA 6'!$AC$3:$AC$30</definedName>
    <definedName name="Year10Expected" localSheetId="1">'BMT revisions FSR 22'!$AH$3:$AH$27</definedName>
    <definedName name="Year10Expected" localSheetId="8">Example!$AC$3:$AC$30</definedName>
    <definedName name="Year10Expected">#REF!</definedName>
    <definedName name="Year10Range" localSheetId="2">'1. BMT UoA 1'!$R$3:$R$30</definedName>
    <definedName name="Year10Range" localSheetId="3">'2. BMT UoA 2'!$R$3:$R$30</definedName>
    <definedName name="Year10Range" localSheetId="4">'3. BMT UoA 3'!$R$3:$R$30</definedName>
    <definedName name="Year10Range" localSheetId="5">'4. BMT UoA 4'!$R$3:$R$30</definedName>
    <definedName name="Year10Range" localSheetId="6">'5. BMT UoA 5'!$R$3:$R$30</definedName>
    <definedName name="Year10Range" localSheetId="7">'6. BMT UoA 6'!$R$3:$R$30</definedName>
    <definedName name="Year10Range" localSheetId="1">'BMT revisions FSR 22'!$R$3:$R$27</definedName>
    <definedName name="Year10Range" localSheetId="8">Example!$R$3:$R$30</definedName>
    <definedName name="Year10Range">#REF!</definedName>
    <definedName name="Year1Expected" localSheetId="2">'1. BMT UoA 1'!$T$3:$T$30</definedName>
    <definedName name="Year1Expected" localSheetId="3">'2. BMT UoA 2'!$T$3:$T$30</definedName>
    <definedName name="Year1Expected" localSheetId="4">'3. BMT UoA 3'!$T$3:$T$30</definedName>
    <definedName name="Year1Expected" localSheetId="5">'4. BMT UoA 4'!$T$3:$T$30</definedName>
    <definedName name="Year1Expected" localSheetId="6">'5. BMT UoA 5'!$T$3:$T$30</definedName>
    <definedName name="Year1Expected" localSheetId="7">'6. BMT UoA 6'!$T$3:$T$30</definedName>
    <definedName name="Year1Expected" localSheetId="1">'BMT revisions FSR 22'!$Y$3:$Y$27</definedName>
    <definedName name="Year1Expected" localSheetId="8">Example!$T$3:$T$30</definedName>
    <definedName name="Year1Expected">#REF!</definedName>
    <definedName name="Year1Range" localSheetId="2">'1. BMT UoA 1'!$I$3:$I$30</definedName>
    <definedName name="Year1Range" localSheetId="3">'2. BMT UoA 2'!$I$3:$I$30</definedName>
    <definedName name="Year1Range" localSheetId="4">'3. BMT UoA 3'!$I$3:$I$30</definedName>
    <definedName name="Year1Range" localSheetId="5">'4. BMT UoA 4'!$I$3:$I$30</definedName>
    <definedName name="Year1Range" localSheetId="6">'5. BMT UoA 5'!$I$3:$I$30</definedName>
    <definedName name="Year1Range" localSheetId="7">'6. BMT UoA 6'!$I$3:$I$30</definedName>
    <definedName name="Year1Range" localSheetId="1">'BMT revisions FSR 22'!$I$3:$I$27</definedName>
    <definedName name="Year1Range" localSheetId="8">Example!$I$3:$I$30</definedName>
    <definedName name="Year1Range">#REF!</definedName>
    <definedName name="Year2Expected" localSheetId="2">'1. BMT UoA 1'!$U$3:$U$30</definedName>
    <definedName name="Year2Expected" localSheetId="3">'2. BMT UoA 2'!$U$3:$U$30</definedName>
    <definedName name="Year2Expected" localSheetId="4">'3. BMT UoA 3'!$U$3:$U$30</definedName>
    <definedName name="Year2Expected" localSheetId="5">'4. BMT UoA 4'!$U$3:$U$30</definedName>
    <definedName name="Year2Expected" localSheetId="6">'5. BMT UoA 5'!$U$3:$U$30</definedName>
    <definedName name="Year2Expected" localSheetId="7">'6. BMT UoA 6'!$U$3:$U$30</definedName>
    <definedName name="Year2Expected" localSheetId="1">'BMT revisions FSR 22'!$Z$3:$Z$27</definedName>
    <definedName name="Year2Expected" localSheetId="8">Example!$U$3:$U$30</definedName>
    <definedName name="Year2Expected">#REF!</definedName>
    <definedName name="Year2Range" localSheetId="2">'1. BMT UoA 1'!$J$3:$J$30</definedName>
    <definedName name="Year2Range" localSheetId="3">'2. BMT UoA 2'!$J$3:$J$30</definedName>
    <definedName name="Year2Range" localSheetId="4">'3. BMT UoA 3'!$J$3:$J$30</definedName>
    <definedName name="Year2Range" localSheetId="5">'4. BMT UoA 4'!$J$3:$J$30</definedName>
    <definedName name="Year2Range" localSheetId="6">'5. BMT UoA 5'!$J$3:$J$30</definedName>
    <definedName name="Year2Range" localSheetId="7">'6. BMT UoA 6'!$J$3:$J$30</definedName>
    <definedName name="Year2Range" localSheetId="1">'BMT revisions FSR 22'!$J$3:$J$27</definedName>
    <definedName name="Year2Range" localSheetId="8">Example!$J$3:$J$30</definedName>
    <definedName name="Year2Range">#REF!</definedName>
    <definedName name="Year3Expected" localSheetId="2">'1. BMT UoA 1'!$V$3:$V$30</definedName>
    <definedName name="Year3Expected" localSheetId="3">'2. BMT UoA 2'!$V$3:$V$30</definedName>
    <definedName name="Year3Expected" localSheetId="4">'3. BMT UoA 3'!$V$3:$V$30</definedName>
    <definedName name="Year3Expected" localSheetId="5">'4. BMT UoA 4'!$V$3:$V$30</definedName>
    <definedName name="Year3Expected" localSheetId="6">'5. BMT UoA 5'!$V$3:$V$30</definedName>
    <definedName name="Year3Expected" localSheetId="7">'6. BMT UoA 6'!$V$3:$V$30</definedName>
    <definedName name="Year3Expected" localSheetId="1">'BMT revisions FSR 22'!$AA$3:$AA$27</definedName>
    <definedName name="Year3Expected" localSheetId="8">Example!$V$3:$V$30</definedName>
    <definedName name="Year3Expected">#REF!</definedName>
    <definedName name="Year3Range" localSheetId="2">'1. BMT UoA 1'!$K$3:$K$30</definedName>
    <definedName name="Year3Range" localSheetId="3">'2. BMT UoA 2'!$K$3:$K$30</definedName>
    <definedName name="Year3Range" localSheetId="4">'3. BMT UoA 3'!$K$3:$K$30</definedName>
    <definedName name="Year3Range" localSheetId="5">'4. BMT UoA 4'!$K$3:$K$30</definedName>
    <definedName name="Year3Range" localSheetId="6">'5. BMT UoA 5'!$K$3:$K$30</definedName>
    <definedName name="Year3Range" localSheetId="7">'6. BMT UoA 6'!$K$3:$K$30</definedName>
    <definedName name="Year3Range" localSheetId="1">'BMT revisions FSR 22'!$K$3:$K$27</definedName>
    <definedName name="Year3Range" localSheetId="8">Example!$K$3:$K$30</definedName>
    <definedName name="Year3Range">#REF!</definedName>
    <definedName name="Year4Expected" localSheetId="2">'1. BMT UoA 1'!$W$3:$W$30</definedName>
    <definedName name="Year4Expected" localSheetId="3">'2. BMT UoA 2'!$W$3:$W$30</definedName>
    <definedName name="Year4Expected" localSheetId="4">'3. BMT UoA 3'!$W$3:$W$30</definedName>
    <definedName name="Year4Expected" localSheetId="5">'4. BMT UoA 4'!$W$3:$W$30</definedName>
    <definedName name="Year4Expected" localSheetId="6">'5. BMT UoA 5'!$W$3:$W$30</definedName>
    <definedName name="Year4Expected" localSheetId="7">'6. BMT UoA 6'!$W$3:$W$30</definedName>
    <definedName name="Year4Expected" localSheetId="1">'BMT revisions FSR 22'!$AB$3:$AB$27</definedName>
    <definedName name="Year4Expected" localSheetId="8">Example!$W$3:$W$30</definedName>
    <definedName name="Year4Expected">#REF!</definedName>
    <definedName name="Year4Range" localSheetId="2">'1. BMT UoA 1'!$L$3:$L$30</definedName>
    <definedName name="Year4Range" localSheetId="3">'2. BMT UoA 2'!$L$3:$L$30</definedName>
    <definedName name="Year4Range" localSheetId="4">'3. BMT UoA 3'!$L$3:$L$30</definedName>
    <definedName name="Year4Range" localSheetId="5">'4. BMT UoA 4'!$L$3:$L$30</definedName>
    <definedName name="Year4Range" localSheetId="6">'5. BMT UoA 5'!$L$3:$L$30</definedName>
    <definedName name="Year4Range" localSheetId="7">'6. BMT UoA 6'!$L$3:$L$30</definedName>
    <definedName name="Year4Range" localSheetId="1">'BMT revisions FSR 22'!$L$3:$L$27</definedName>
    <definedName name="Year4Range" localSheetId="8">Example!$L$3:$L$30</definedName>
    <definedName name="Year4Range">#REF!</definedName>
    <definedName name="Year5Expected" localSheetId="2">'1. BMT UoA 1'!$X$3:$X$30</definedName>
    <definedName name="Year5Expected" localSheetId="3">'2. BMT UoA 2'!$X$3:$X$30</definedName>
    <definedName name="Year5Expected" localSheetId="4">'3. BMT UoA 3'!$X$3:$X$30</definedName>
    <definedName name="Year5Expected" localSheetId="5">'4. BMT UoA 4'!$X$3:$X$30</definedName>
    <definedName name="Year5Expected" localSheetId="6">'5. BMT UoA 5'!$X$3:$X$30</definedName>
    <definedName name="Year5Expected" localSheetId="7">'6. BMT UoA 6'!$X$3:$X$30</definedName>
    <definedName name="Year5Expected" localSheetId="1">'BMT revisions FSR 22'!$AC$3:$AC$27</definedName>
    <definedName name="Year5Expected" localSheetId="8">Example!$X$3:$X$30</definedName>
    <definedName name="Year5Expected">#REF!</definedName>
    <definedName name="Year5Range" localSheetId="2">'1. BMT UoA 1'!$M$3:$M$30</definedName>
    <definedName name="Year5Range" localSheetId="3">'2. BMT UoA 2'!$M$3:$M$30</definedName>
    <definedName name="Year5Range" localSheetId="4">'3. BMT UoA 3'!$M$3:$M$30</definedName>
    <definedName name="Year5Range" localSheetId="5">'4. BMT UoA 4'!$M$3:$M$30</definedName>
    <definedName name="Year5Range" localSheetId="6">'5. BMT UoA 5'!$M$3:$M$30</definedName>
    <definedName name="Year5Range" localSheetId="7">'6. BMT UoA 6'!$M$3:$M$30</definedName>
    <definedName name="Year5Range" localSheetId="1">'BMT revisions FSR 22'!$M$3:$M$27</definedName>
    <definedName name="Year5Range" localSheetId="8">Example!$M$3:$M$30</definedName>
    <definedName name="Year5Range">#REF!</definedName>
    <definedName name="Year6Expected" localSheetId="2">'1. BMT UoA 1'!$Y$3:$Y$30</definedName>
    <definedName name="Year6Expected" localSheetId="3">'2. BMT UoA 2'!$Y$3:$Y$30</definedName>
    <definedName name="Year6Expected" localSheetId="4">'3. BMT UoA 3'!$Y$3:$Y$30</definedName>
    <definedName name="Year6Expected" localSheetId="5">'4. BMT UoA 4'!$Y$3:$Y$30</definedName>
    <definedName name="Year6Expected" localSheetId="6">'5. BMT UoA 5'!$Y$3:$Y$30</definedName>
    <definedName name="Year6Expected" localSheetId="7">'6. BMT UoA 6'!$Y$3:$Y$30</definedName>
    <definedName name="Year6Expected" localSheetId="1">'BMT revisions FSR 22'!$AD$3:$AD$27</definedName>
    <definedName name="Year6Expected" localSheetId="8">Example!$Y$3:$Y$30</definedName>
    <definedName name="Year6Expected">#REF!</definedName>
    <definedName name="Year6Range" localSheetId="2">'1. BMT UoA 1'!$N$3:$N$30</definedName>
    <definedName name="Year6Range" localSheetId="3">'2. BMT UoA 2'!$N$3:$N$30</definedName>
    <definedName name="Year6Range" localSheetId="4">'3. BMT UoA 3'!$N$3:$N$30</definedName>
    <definedName name="Year6Range" localSheetId="5">'4. BMT UoA 4'!$N$3:$N$30</definedName>
    <definedName name="Year6Range" localSheetId="6">'5. BMT UoA 5'!$N$3:$N$30</definedName>
    <definedName name="Year6Range" localSheetId="7">'6. BMT UoA 6'!$N$3:$N$30</definedName>
    <definedName name="Year6Range" localSheetId="1">'BMT revisions FSR 22'!$N$3:$N$27</definedName>
    <definedName name="Year6Range" localSheetId="8">Example!$N$3:$N$30</definedName>
    <definedName name="Year6Range">#REF!</definedName>
    <definedName name="Year7Expected" localSheetId="2">'1. BMT UoA 1'!$Z$3:$Z$30</definedName>
    <definedName name="Year7Expected" localSheetId="3">'2. BMT UoA 2'!$Z$3:$Z$30</definedName>
    <definedName name="Year7Expected" localSheetId="4">'3. BMT UoA 3'!$Z$3:$Z$30</definedName>
    <definedName name="Year7Expected" localSheetId="5">'4. BMT UoA 4'!$Z$3:$Z$30</definedName>
    <definedName name="Year7Expected" localSheetId="6">'5. BMT UoA 5'!$Z$3:$Z$30</definedName>
    <definedName name="Year7Expected" localSheetId="7">'6. BMT UoA 6'!$Z$3:$Z$30</definedName>
    <definedName name="Year7Expected" localSheetId="1">'BMT revisions FSR 22'!$AE$3:$AE$27</definedName>
    <definedName name="Year7Expected" localSheetId="8">Example!$Z$3:$Z$30</definedName>
    <definedName name="Year7Expected">#REF!</definedName>
    <definedName name="Year7Range" localSheetId="2">'1. BMT UoA 1'!$O$3:$O$30</definedName>
    <definedName name="Year7Range" localSheetId="3">'2. BMT UoA 2'!$O$3:$O$30</definedName>
    <definedName name="Year7Range" localSheetId="4">'3. BMT UoA 3'!$O$3:$O$30</definedName>
    <definedName name="Year7Range" localSheetId="5">'4. BMT UoA 4'!$O$3:$O$30</definedName>
    <definedName name="Year7Range" localSheetId="6">'5. BMT UoA 5'!$O$3:$O$30</definedName>
    <definedName name="Year7Range" localSheetId="7">'6. BMT UoA 6'!$O$3:$O$30</definedName>
    <definedName name="Year7Range" localSheetId="1">'BMT revisions FSR 22'!$O$3:$O$27</definedName>
    <definedName name="Year7Range" localSheetId="8">Example!$O$3:$O$30</definedName>
    <definedName name="Year7Range">#REF!</definedName>
    <definedName name="Year8Expected" localSheetId="2">'1. BMT UoA 1'!$AA$3:$AA$30</definedName>
    <definedName name="Year8Expected" localSheetId="3">'2. BMT UoA 2'!$AA$3:$AA$30</definedName>
    <definedName name="Year8Expected" localSheetId="4">'3. BMT UoA 3'!$AA$3:$AA$30</definedName>
    <definedName name="Year8Expected" localSheetId="5">'4. BMT UoA 4'!$AA$3:$AA$30</definedName>
    <definedName name="Year8Expected" localSheetId="6">'5. BMT UoA 5'!$AA$3:$AA$30</definedName>
    <definedName name="Year8Expected" localSheetId="7">'6. BMT UoA 6'!$AA$3:$AA$30</definedName>
    <definedName name="Year8Expected" localSheetId="1">'BMT revisions FSR 22'!$AF$3:$AF$27</definedName>
    <definedName name="Year8Expected" localSheetId="8">Example!$AA$3:$AA$30</definedName>
    <definedName name="Year8Expected">#REF!</definedName>
    <definedName name="Year8Range" localSheetId="2">'1. BMT UoA 1'!$P$3:$P$30</definedName>
    <definedName name="Year8Range" localSheetId="3">'2. BMT UoA 2'!$P$3:$P$30</definedName>
    <definedName name="Year8Range" localSheetId="4">'3. BMT UoA 3'!$P$3:$P$30</definedName>
    <definedName name="Year8Range" localSheetId="5">'4. BMT UoA 4'!$P$3:$P$30</definedName>
    <definedName name="Year8Range" localSheetId="6">'5. BMT UoA 5'!$P$3:$P$30</definedName>
    <definedName name="Year8Range" localSheetId="7">'6. BMT UoA 6'!$P$3:$P$30</definedName>
    <definedName name="Year8Range" localSheetId="1">'BMT revisions FSR 22'!$P$3:$P$27</definedName>
    <definedName name="Year8Range" localSheetId="8">Example!$P$3:$P$30</definedName>
    <definedName name="Year8Range">#REF!</definedName>
    <definedName name="Year9Expected" localSheetId="2">'1. BMT UoA 1'!$AB$3:$AB$30</definedName>
    <definedName name="Year9Expected" localSheetId="3">'2. BMT UoA 2'!$AB$3:$AB$30</definedName>
    <definedName name="Year9Expected" localSheetId="4">'3. BMT UoA 3'!$AB$3:$AB$30</definedName>
    <definedName name="Year9Expected" localSheetId="5">'4. BMT UoA 4'!$AB$3:$AB$30</definedName>
    <definedName name="Year9Expected" localSheetId="6">'5. BMT UoA 5'!$AB$3:$AB$30</definedName>
    <definedName name="Year9Expected" localSheetId="7">'6. BMT UoA 6'!$AB$3:$AB$30</definedName>
    <definedName name="Year9Expected" localSheetId="1">'BMT revisions FSR 22'!$AG$3:$AG$27</definedName>
    <definedName name="Year9Expected" localSheetId="8">Example!$AB$3:$AB$30</definedName>
    <definedName name="Year9Expected">#REF!</definedName>
    <definedName name="Year9Range" localSheetId="2">'1. BMT UoA 1'!$Q$3:$Q$30</definedName>
    <definedName name="Year9Range" localSheetId="3">'2. BMT UoA 2'!$Q$3:$Q$30</definedName>
    <definedName name="Year9Range" localSheetId="4">'3. BMT UoA 3'!$Q$3:$Q$30</definedName>
    <definedName name="Year9Range" localSheetId="5">'4. BMT UoA 4'!$Q$3:$Q$30</definedName>
    <definedName name="Year9Range" localSheetId="6">'5. BMT UoA 5'!$Q$3:$Q$30</definedName>
    <definedName name="Year9Range" localSheetId="7">'6. BMT UoA 6'!$Q$3:$Q$30</definedName>
    <definedName name="Year9Range" localSheetId="1">'BMT revisions FSR 22'!$Q$3:$Q$27</definedName>
    <definedName name="Year9Range" localSheetId="8">Example!$Q$3:$Q$30</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5" i="80" l="1"/>
  <c r="H145" i="80"/>
  <c r="I145" i="88"/>
  <c r="H145" i="88"/>
  <c r="I145" i="87"/>
  <c r="H145" i="87"/>
  <c r="I145" i="86"/>
  <c r="H145" i="86"/>
  <c r="I145" i="85"/>
  <c r="H145" i="85"/>
  <c r="I145" i="84"/>
  <c r="H145" i="84"/>
  <c r="I145" i="83"/>
  <c r="H145" i="83"/>
  <c r="H140" i="88"/>
  <c r="H136" i="88"/>
  <c r="H134" i="88"/>
  <c r="H132" i="88"/>
  <c r="H128" i="88"/>
  <c r="H126" i="88"/>
  <c r="H124" i="88"/>
  <c r="H120" i="88"/>
  <c r="H118" i="88"/>
  <c r="H116" i="88"/>
  <c r="H114" i="88"/>
  <c r="B48" i="88"/>
  <c r="B47" i="88"/>
  <c r="B46" i="88"/>
  <c r="AC33" i="88"/>
  <c r="AB33" i="88"/>
  <c r="AA33" i="88"/>
  <c r="Z33" i="88"/>
  <c r="Y33" i="88"/>
  <c r="X33" i="88"/>
  <c r="W33" i="88"/>
  <c r="V33" i="88"/>
  <c r="U33" i="88"/>
  <c r="T33" i="88"/>
  <c r="R33" i="88"/>
  <c r="Q33" i="88"/>
  <c r="P33" i="88"/>
  <c r="O33" i="88"/>
  <c r="N33" i="88"/>
  <c r="M33" i="88"/>
  <c r="L33" i="88"/>
  <c r="K33" i="88"/>
  <c r="J33" i="88"/>
  <c r="I33" i="88"/>
  <c r="H33" i="88"/>
  <c r="AC32" i="88"/>
  <c r="AB32" i="88"/>
  <c r="AA32" i="88"/>
  <c r="Z32" i="88"/>
  <c r="Y32" i="88"/>
  <c r="X32" i="88"/>
  <c r="W32" i="88"/>
  <c r="V32" i="88"/>
  <c r="U32" i="88"/>
  <c r="T32" i="88"/>
  <c r="R32" i="88"/>
  <c r="Q32" i="88"/>
  <c r="P32" i="88"/>
  <c r="O32" i="88"/>
  <c r="N32" i="88"/>
  <c r="M32" i="88"/>
  <c r="L32" i="88"/>
  <c r="K32" i="88"/>
  <c r="J32" i="88"/>
  <c r="I32" i="88"/>
  <c r="H32" i="88"/>
  <c r="AC31" i="88"/>
  <c r="AB31" i="88"/>
  <c r="AA31" i="88"/>
  <c r="Z31" i="88"/>
  <c r="Y31" i="88"/>
  <c r="X31" i="88"/>
  <c r="W31" i="88"/>
  <c r="V31" i="88"/>
  <c r="U31" i="88"/>
  <c r="T31" i="88"/>
  <c r="R31" i="88"/>
  <c r="Q31" i="88"/>
  <c r="P31" i="88"/>
  <c r="O31" i="88"/>
  <c r="N31" i="88"/>
  <c r="M31" i="88"/>
  <c r="L31" i="88"/>
  <c r="K31" i="88"/>
  <c r="J31" i="88"/>
  <c r="I31" i="88"/>
  <c r="H31" i="88"/>
  <c r="BZ30" i="88"/>
  <c r="BY30" i="88"/>
  <c r="BX30" i="88"/>
  <c r="BW30" i="88"/>
  <c r="BV30" i="88"/>
  <c r="BU30" i="88"/>
  <c r="BT30" i="88"/>
  <c r="BS30" i="88"/>
  <c r="BR30" i="88"/>
  <c r="BQ30" i="88"/>
  <c r="BO30" i="88"/>
  <c r="BN30" i="88"/>
  <c r="BM30" i="88"/>
  <c r="BL30" i="88"/>
  <c r="BK30" i="88"/>
  <c r="BJ30" i="88"/>
  <c r="BI30" i="88"/>
  <c r="BH30" i="88"/>
  <c r="BG30" i="88"/>
  <c r="BF30" i="88"/>
  <c r="BE30" i="88"/>
  <c r="AX30" i="88"/>
  <c r="K141" i="88" s="1"/>
  <c r="AV30" i="88"/>
  <c r="AU30" i="88"/>
  <c r="H141" i="88" s="1"/>
  <c r="AS30" i="88"/>
  <c r="AT30" i="88" s="1"/>
  <c r="AO30" i="88"/>
  <c r="AN30" i="88"/>
  <c r="AM30" i="88"/>
  <c r="AL30" i="88"/>
  <c r="AK30" i="88"/>
  <c r="AJ30" i="88"/>
  <c r="AI30" i="88"/>
  <c r="AH30" i="88"/>
  <c r="AG30" i="88"/>
  <c r="AF30" i="88"/>
  <c r="AW30" i="88" s="1"/>
  <c r="J141" i="88" s="1"/>
  <c r="BZ29" i="88"/>
  <c r="BY29" i="88"/>
  <c r="BX29" i="88"/>
  <c r="BW29" i="88"/>
  <c r="BV29" i="88"/>
  <c r="BU29" i="88"/>
  <c r="BT29" i="88"/>
  <c r="BS29" i="88"/>
  <c r="BR29" i="88"/>
  <c r="BQ29" i="88"/>
  <c r="BO29" i="88"/>
  <c r="BN29" i="88"/>
  <c r="BM29" i="88"/>
  <c r="BL29" i="88"/>
  <c r="BK29" i="88"/>
  <c r="BJ29" i="88"/>
  <c r="BI29" i="88"/>
  <c r="BH29" i="88"/>
  <c r="BG29" i="88"/>
  <c r="BF29" i="88"/>
  <c r="BE29" i="88"/>
  <c r="AX29" i="88"/>
  <c r="K140" i="88" s="1"/>
  <c r="AU29" i="88"/>
  <c r="AV29" i="88" s="1"/>
  <c r="AS29" i="88"/>
  <c r="AO29" i="88"/>
  <c r="AN29" i="88"/>
  <c r="AM29" i="88"/>
  <c r="AL29" i="88"/>
  <c r="AK29" i="88"/>
  <c r="AJ29" i="88"/>
  <c r="AI29" i="88"/>
  <c r="AH29" i="88"/>
  <c r="AG29" i="88"/>
  <c r="AF29" i="88"/>
  <c r="BZ28" i="88"/>
  <c r="BY28" i="88"/>
  <c r="BX28" i="88"/>
  <c r="BW28" i="88"/>
  <c r="BV28" i="88"/>
  <c r="BU28" i="88"/>
  <c r="BT28" i="88"/>
  <c r="BS28" i="88"/>
  <c r="BR28" i="88"/>
  <c r="BQ28" i="88"/>
  <c r="BO28" i="88"/>
  <c r="BN28" i="88"/>
  <c r="BM28" i="88"/>
  <c r="BL28" i="88"/>
  <c r="BK28" i="88"/>
  <c r="BJ28" i="88"/>
  <c r="BI28" i="88"/>
  <c r="BH28" i="88"/>
  <c r="BG28" i="88"/>
  <c r="BF28" i="88"/>
  <c r="BE28" i="88"/>
  <c r="AX28" i="88"/>
  <c r="K139" i="88" s="1"/>
  <c r="AU28" i="88"/>
  <c r="AV28" i="88" s="1"/>
  <c r="AT28" i="88"/>
  <c r="AS28" i="88"/>
  <c r="I139" i="88" s="1"/>
  <c r="AO28" i="88"/>
  <c r="AN28" i="88"/>
  <c r="AM28" i="88"/>
  <c r="AL28" i="88"/>
  <c r="AK28" i="88"/>
  <c r="AJ28" i="88"/>
  <c r="AI28" i="88"/>
  <c r="AH28" i="88"/>
  <c r="AG28" i="88"/>
  <c r="AF28" i="88"/>
  <c r="BZ27" i="88"/>
  <c r="BZ37" i="88" s="1"/>
  <c r="AX92" i="88" s="1"/>
  <c r="BY27" i="88"/>
  <c r="BX27" i="88"/>
  <c r="BW27" i="88"/>
  <c r="BV27" i="88"/>
  <c r="BU27" i="88"/>
  <c r="BT27" i="88"/>
  <c r="BS27" i="88"/>
  <c r="BR27" i="88"/>
  <c r="BR37" i="88" s="1"/>
  <c r="AX84" i="88" s="1"/>
  <c r="H82" i="88" s="1"/>
  <c r="BQ27" i="88"/>
  <c r="BO27" i="88"/>
  <c r="BN27" i="88"/>
  <c r="BM27" i="88"/>
  <c r="BL27" i="88"/>
  <c r="BK27" i="88"/>
  <c r="BJ27" i="88"/>
  <c r="BI27" i="88"/>
  <c r="BI37" i="88" s="1"/>
  <c r="AY86" i="88" s="1"/>
  <c r="J81" i="88" s="1"/>
  <c r="BH27" i="88"/>
  <c r="BG27" i="88"/>
  <c r="BF27" i="88"/>
  <c r="BE27" i="88"/>
  <c r="AX27" i="88"/>
  <c r="K138" i="88" s="1"/>
  <c r="AU27" i="88"/>
  <c r="AT27" i="88"/>
  <c r="AS27" i="88"/>
  <c r="I138" i="88" s="1"/>
  <c r="AO27" i="88"/>
  <c r="AN27" i="88"/>
  <c r="AM27" i="88"/>
  <c r="AL27" i="88"/>
  <c r="AK27" i="88"/>
  <c r="AJ27" i="88"/>
  <c r="AW27" i="88" s="1"/>
  <c r="J138" i="88" s="1"/>
  <c r="AI27" i="88"/>
  <c r="AH27" i="88"/>
  <c r="AG27" i="88"/>
  <c r="AF27" i="88"/>
  <c r="BZ26" i="88"/>
  <c r="BY26" i="88"/>
  <c r="BX26" i="88"/>
  <c r="BW26" i="88"/>
  <c r="BV26" i="88"/>
  <c r="BU26" i="88"/>
  <c r="BT26" i="88"/>
  <c r="BS26" i="88"/>
  <c r="BR26" i="88"/>
  <c r="BQ26" i="88"/>
  <c r="BO26" i="88"/>
  <c r="BN26" i="88"/>
  <c r="BM26" i="88"/>
  <c r="BL26" i="88"/>
  <c r="BK26" i="88"/>
  <c r="BJ26" i="88"/>
  <c r="BI26" i="88"/>
  <c r="BH26" i="88"/>
  <c r="BG26" i="88"/>
  <c r="BF26" i="88"/>
  <c r="BE26" i="88"/>
  <c r="AX26" i="88"/>
  <c r="K137" i="88" s="1"/>
  <c r="AV26" i="88"/>
  <c r="AU26" i="88"/>
  <c r="H137" i="88" s="1"/>
  <c r="AT26" i="88"/>
  <c r="AS26" i="88"/>
  <c r="I137" i="88" s="1"/>
  <c r="AO26" i="88"/>
  <c r="AN26" i="88"/>
  <c r="AM26" i="88"/>
  <c r="AL26" i="88"/>
  <c r="AW26" i="88" s="1"/>
  <c r="J137" i="88" s="1"/>
  <c r="AK26" i="88"/>
  <c r="AJ26" i="88"/>
  <c r="AI26" i="88"/>
  <c r="AH26" i="88"/>
  <c r="AG26" i="88"/>
  <c r="AF26" i="88"/>
  <c r="BZ25" i="88"/>
  <c r="BY25" i="88"/>
  <c r="BX25" i="88"/>
  <c r="BW25" i="88"/>
  <c r="BV25" i="88"/>
  <c r="BU25" i="88"/>
  <c r="BT25" i="88"/>
  <c r="BS25" i="88"/>
  <c r="BR25" i="88"/>
  <c r="BQ25" i="88"/>
  <c r="BO25" i="88"/>
  <c r="BN25" i="88"/>
  <c r="BM25" i="88"/>
  <c r="BL25" i="88"/>
  <c r="BK25" i="88"/>
  <c r="BJ25" i="88"/>
  <c r="BI25" i="88"/>
  <c r="BH25" i="88"/>
  <c r="BG25" i="88"/>
  <c r="BF25" i="88"/>
  <c r="BE25" i="88"/>
  <c r="AX25" i="88"/>
  <c r="K136" i="88" s="1"/>
  <c r="AV25" i="88"/>
  <c r="AU25" i="88"/>
  <c r="AT25" i="88"/>
  <c r="AS25" i="88"/>
  <c r="I136" i="88" s="1"/>
  <c r="AO25" i="88"/>
  <c r="AN25" i="88"/>
  <c r="AM25" i="88"/>
  <c r="AL25" i="88"/>
  <c r="AW25" i="88" s="1"/>
  <c r="J136" i="88" s="1"/>
  <c r="AK25" i="88"/>
  <c r="AJ25" i="88"/>
  <c r="AI25" i="88"/>
  <c r="AH25" i="88"/>
  <c r="AG25" i="88"/>
  <c r="AF25" i="88"/>
  <c r="BZ24" i="88"/>
  <c r="BY24" i="88"/>
  <c r="BX24" i="88"/>
  <c r="BW24" i="88"/>
  <c r="BV24" i="88"/>
  <c r="BU24" i="88"/>
  <c r="X34" i="88" s="1"/>
  <c r="BT24" i="88"/>
  <c r="BS24" i="88"/>
  <c r="BR24" i="88"/>
  <c r="BQ24" i="88"/>
  <c r="BO24" i="88"/>
  <c r="BN24" i="88"/>
  <c r="BM24" i="88"/>
  <c r="BL24" i="88"/>
  <c r="O34" i="88" s="1"/>
  <c r="BK24" i="88"/>
  <c r="BJ24" i="88"/>
  <c r="BI24" i="88"/>
  <c r="BH24" i="88"/>
  <c r="BG24" i="88"/>
  <c r="BF24" i="88"/>
  <c r="BE24" i="88"/>
  <c r="AX24" i="88"/>
  <c r="K135" i="88" s="1"/>
  <c r="AV24" i="88"/>
  <c r="AU24" i="88"/>
  <c r="H135" i="88" s="1"/>
  <c r="AT24" i="88"/>
  <c r="AS24" i="88"/>
  <c r="I135" i="88" s="1"/>
  <c r="AO24" i="88"/>
  <c r="AN24" i="88"/>
  <c r="AM24" i="88"/>
  <c r="AL24" i="88"/>
  <c r="AK24" i="88"/>
  <c r="AJ24" i="88"/>
  <c r="AW24" i="88" s="1"/>
  <c r="J135" i="88" s="1"/>
  <c r="AI24" i="88"/>
  <c r="AH24" i="88"/>
  <c r="AG24" i="88"/>
  <c r="AF24" i="88"/>
  <c r="BZ23" i="88"/>
  <c r="BY23" i="88"/>
  <c r="BX23" i="88"/>
  <c r="BW23" i="88"/>
  <c r="BV23" i="88"/>
  <c r="BU23" i="88"/>
  <c r="BT23" i="88"/>
  <c r="BS23" i="88"/>
  <c r="BR23" i="88"/>
  <c r="BQ23" i="88"/>
  <c r="BO23" i="88"/>
  <c r="BN23" i="88"/>
  <c r="BM23" i="88"/>
  <c r="BL23" i="88"/>
  <c r="BK23" i="88"/>
  <c r="BJ23" i="88"/>
  <c r="BI23" i="88"/>
  <c r="BH23" i="88"/>
  <c r="BG23" i="88"/>
  <c r="BF23" i="88"/>
  <c r="BE23" i="88"/>
  <c r="AX23" i="88"/>
  <c r="K134" i="88" s="1"/>
  <c r="AV23" i="88"/>
  <c r="AU23" i="88"/>
  <c r="AS23" i="88"/>
  <c r="AT23" i="88" s="1"/>
  <c r="AO23" i="88"/>
  <c r="AN23" i="88"/>
  <c r="AM23" i="88"/>
  <c r="AL23" i="88"/>
  <c r="AK23" i="88"/>
  <c r="AJ23" i="88"/>
  <c r="AI23" i="88"/>
  <c r="AH23" i="88"/>
  <c r="AG23" i="88"/>
  <c r="AF23" i="88"/>
  <c r="AW23" i="88" s="1"/>
  <c r="J134" i="88" s="1"/>
  <c r="BZ22" i="88"/>
  <c r="BY22" i="88"/>
  <c r="BX22" i="88"/>
  <c r="BW22" i="88"/>
  <c r="BV22" i="88"/>
  <c r="BU22" i="88"/>
  <c r="BT22" i="88"/>
  <c r="BS22" i="88"/>
  <c r="BR22" i="88"/>
  <c r="BQ22" i="88"/>
  <c r="BO22" i="88"/>
  <c r="BN22" i="88"/>
  <c r="BM22" i="88"/>
  <c r="BL22" i="88"/>
  <c r="BK22" i="88"/>
  <c r="BJ22" i="88"/>
  <c r="BI22" i="88"/>
  <c r="BH22" i="88"/>
  <c r="BG22" i="88"/>
  <c r="BF22" i="88"/>
  <c r="BE22" i="88"/>
  <c r="AX22" i="88"/>
  <c r="K133" i="88" s="1"/>
  <c r="AV22" i="88"/>
  <c r="AU22" i="88"/>
  <c r="H133" i="88" s="1"/>
  <c r="AS22" i="88"/>
  <c r="AT22" i="88" s="1"/>
  <c r="AO22" i="88"/>
  <c r="AN22" i="88"/>
  <c r="AM22" i="88"/>
  <c r="AL22" i="88"/>
  <c r="AK22" i="88"/>
  <c r="AJ22" i="88"/>
  <c r="AW22" i="88" s="1"/>
  <c r="J133" i="88" s="1"/>
  <c r="AI22" i="88"/>
  <c r="AH22" i="88"/>
  <c r="AG22" i="88"/>
  <c r="AF22" i="88"/>
  <c r="BZ21" i="88"/>
  <c r="BY21" i="88"/>
  <c r="BX21" i="88"/>
  <c r="BW21" i="88"/>
  <c r="BV21" i="88"/>
  <c r="BU21" i="88"/>
  <c r="BT21" i="88"/>
  <c r="BS21" i="88"/>
  <c r="BR21" i="88"/>
  <c r="BQ21" i="88"/>
  <c r="BO21" i="88"/>
  <c r="BN21" i="88"/>
  <c r="BM21" i="88"/>
  <c r="BL21" i="88"/>
  <c r="BK21" i="88"/>
  <c r="BJ21" i="88"/>
  <c r="BI21" i="88"/>
  <c r="BH21" i="88"/>
  <c r="BG21" i="88"/>
  <c r="BF21" i="88"/>
  <c r="BE21" i="88"/>
  <c r="AX21" i="88"/>
  <c r="K132" i="88" s="1"/>
  <c r="AU21" i="88"/>
  <c r="AV21" i="88" s="1"/>
  <c r="AS21" i="88"/>
  <c r="AO21" i="88"/>
  <c r="AN21" i="88"/>
  <c r="AM21" i="88"/>
  <c r="AL21" i="88"/>
  <c r="AK21" i="88"/>
  <c r="AJ21" i="88"/>
  <c r="AI21" i="88"/>
  <c r="AH21" i="88"/>
  <c r="AG21" i="88"/>
  <c r="AF21" i="88"/>
  <c r="BZ20" i="88"/>
  <c r="BY20" i="88"/>
  <c r="BX20" i="88"/>
  <c r="BW20" i="88"/>
  <c r="BV20" i="88"/>
  <c r="BU20" i="88"/>
  <c r="BT20" i="88"/>
  <c r="BS20" i="88"/>
  <c r="BR20" i="88"/>
  <c r="BQ20" i="88"/>
  <c r="BO20" i="88"/>
  <c r="BN20" i="88"/>
  <c r="BM20" i="88"/>
  <c r="BL20" i="88"/>
  <c r="BK20" i="88"/>
  <c r="BJ20" i="88"/>
  <c r="BI20" i="88"/>
  <c r="BH20" i="88"/>
  <c r="BG20" i="88"/>
  <c r="BF20" i="88"/>
  <c r="BE20" i="88"/>
  <c r="AX20" i="88"/>
  <c r="K131" i="88" s="1"/>
  <c r="AU20" i="88"/>
  <c r="AV20" i="88" s="1"/>
  <c r="AT20" i="88"/>
  <c r="AS20" i="88"/>
  <c r="I131" i="88" s="1"/>
  <c r="AO20" i="88"/>
  <c r="AN20" i="88"/>
  <c r="AM20" i="88"/>
  <c r="AL20" i="88"/>
  <c r="AK20" i="88"/>
  <c r="AJ20" i="88"/>
  <c r="AI20" i="88"/>
  <c r="AH20" i="88"/>
  <c r="AG20" i="88"/>
  <c r="AF20" i="88"/>
  <c r="BZ19" i="88"/>
  <c r="BY19" i="88"/>
  <c r="BX19" i="88"/>
  <c r="BW19" i="88"/>
  <c r="BV19" i="88"/>
  <c r="BU19" i="88"/>
  <c r="BT19" i="88"/>
  <c r="BS19" i="88"/>
  <c r="BR19" i="88"/>
  <c r="BQ19" i="88"/>
  <c r="BO19" i="88"/>
  <c r="BN19" i="88"/>
  <c r="BM19" i="88"/>
  <c r="BL19" i="88"/>
  <c r="BK19" i="88"/>
  <c r="BJ19" i="88"/>
  <c r="BI19" i="88"/>
  <c r="BH19" i="88"/>
  <c r="BG19" i="88"/>
  <c r="BF19" i="88"/>
  <c r="BE19" i="88"/>
  <c r="AX19" i="88"/>
  <c r="K130" i="88" s="1"/>
  <c r="AU19" i="88"/>
  <c r="AT19" i="88"/>
  <c r="AS19" i="88"/>
  <c r="I130" i="88" s="1"/>
  <c r="AO19" i="88"/>
  <c r="AN19" i="88"/>
  <c r="AM19" i="88"/>
  <c r="AL19" i="88"/>
  <c r="AK19" i="88"/>
  <c r="AJ19" i="88"/>
  <c r="AW19" i="88" s="1"/>
  <c r="J130" i="88" s="1"/>
  <c r="AI19" i="88"/>
  <c r="AH19" i="88"/>
  <c r="AG19" i="88"/>
  <c r="AF19" i="88"/>
  <c r="BZ18" i="88"/>
  <c r="BY18" i="88"/>
  <c r="BX18" i="88"/>
  <c r="BW18" i="88"/>
  <c r="BV18" i="88"/>
  <c r="BU18" i="88"/>
  <c r="BT18" i="88"/>
  <c r="BS18" i="88"/>
  <c r="BR18" i="88"/>
  <c r="BQ18" i="88"/>
  <c r="BO18" i="88"/>
  <c r="BN18" i="88"/>
  <c r="BM18" i="88"/>
  <c r="BL18" i="88"/>
  <c r="BK18" i="88"/>
  <c r="BJ18" i="88"/>
  <c r="BI18" i="88"/>
  <c r="BH18" i="88"/>
  <c r="BG18" i="88"/>
  <c r="BF18" i="88"/>
  <c r="BE18" i="88"/>
  <c r="AX18" i="88"/>
  <c r="K129" i="88" s="1"/>
  <c r="AV18" i="88"/>
  <c r="AU18" i="88"/>
  <c r="H129" i="88" s="1"/>
  <c r="AT18" i="88"/>
  <c r="AS18" i="88"/>
  <c r="I129" i="88" s="1"/>
  <c r="AO18" i="88"/>
  <c r="AN18" i="88"/>
  <c r="AM18" i="88"/>
  <c r="AL18" i="88"/>
  <c r="AK18" i="88"/>
  <c r="AJ18" i="88"/>
  <c r="AI18" i="88"/>
  <c r="AH18" i="88"/>
  <c r="AG18" i="88"/>
  <c r="AF18" i="88"/>
  <c r="BZ17" i="88"/>
  <c r="BY17" i="88"/>
  <c r="BX17" i="88"/>
  <c r="BW17" i="88"/>
  <c r="BV17" i="88"/>
  <c r="BU17" i="88"/>
  <c r="BT17" i="88"/>
  <c r="BS17" i="88"/>
  <c r="BR17" i="88"/>
  <c r="BQ17" i="88"/>
  <c r="BO17" i="88"/>
  <c r="BN17" i="88"/>
  <c r="BM17" i="88"/>
  <c r="BL17" i="88"/>
  <c r="BK17" i="88"/>
  <c r="BJ17" i="88"/>
  <c r="BI17" i="88"/>
  <c r="BH17" i="88"/>
  <c r="BG17" i="88"/>
  <c r="BF17" i="88"/>
  <c r="BE17" i="88"/>
  <c r="AX17" i="88"/>
  <c r="K128" i="88" s="1"/>
  <c r="AV17" i="88"/>
  <c r="AU17" i="88"/>
  <c r="AT17" i="88"/>
  <c r="AS17" i="88"/>
  <c r="I128" i="88" s="1"/>
  <c r="AO17" i="88"/>
  <c r="AN17" i="88"/>
  <c r="AM17" i="88"/>
  <c r="AL17" i="88"/>
  <c r="AW17" i="88" s="1"/>
  <c r="J128" i="88" s="1"/>
  <c r="AK17" i="88"/>
  <c r="AJ17" i="88"/>
  <c r="AI17" i="88"/>
  <c r="AH17" i="88"/>
  <c r="AG17" i="88"/>
  <c r="AF17" i="88"/>
  <c r="BZ16" i="88"/>
  <c r="BY16" i="88"/>
  <c r="BX16" i="88"/>
  <c r="BW16" i="88"/>
  <c r="BV16" i="88"/>
  <c r="BU16" i="88"/>
  <c r="BT16" i="88"/>
  <c r="BS16" i="88"/>
  <c r="BR16" i="88"/>
  <c r="BQ16" i="88"/>
  <c r="BO16" i="88"/>
  <c r="BN16" i="88"/>
  <c r="BM16" i="88"/>
  <c r="BL16" i="88"/>
  <c r="BK16" i="88"/>
  <c r="BJ16" i="88"/>
  <c r="BI16" i="88"/>
  <c r="BH16" i="88"/>
  <c r="BG16" i="88"/>
  <c r="BF16" i="88"/>
  <c r="BE16" i="88"/>
  <c r="AX16" i="88"/>
  <c r="K127" i="88" s="1"/>
  <c r="AV16" i="88"/>
  <c r="AU16" i="88"/>
  <c r="H127" i="88" s="1"/>
  <c r="AT16" i="88"/>
  <c r="AS16" i="88"/>
  <c r="I127" i="88" s="1"/>
  <c r="AO16" i="88"/>
  <c r="AN16" i="88"/>
  <c r="AM16" i="88"/>
  <c r="AL16" i="88"/>
  <c r="AK16" i="88"/>
  <c r="AJ16" i="88"/>
  <c r="AI16" i="88"/>
  <c r="AH16" i="88"/>
  <c r="AG16" i="88"/>
  <c r="AF16" i="88"/>
  <c r="BZ15" i="88"/>
  <c r="BY15" i="88"/>
  <c r="BX15" i="88"/>
  <c r="BW15" i="88"/>
  <c r="BV15" i="88"/>
  <c r="Y34" i="88" s="1"/>
  <c r="BU15" i="88"/>
  <c r="BT15" i="88"/>
  <c r="BS15" i="88"/>
  <c r="BR15" i="88"/>
  <c r="BQ15" i="88"/>
  <c r="BO15" i="88"/>
  <c r="BN15" i="88"/>
  <c r="BM15" i="88"/>
  <c r="P34" i="88" s="1"/>
  <c r="BL15" i="88"/>
  <c r="BK15" i="88"/>
  <c r="BJ15" i="88"/>
  <c r="BI15" i="88"/>
  <c r="BH15" i="88"/>
  <c r="BG15" i="88"/>
  <c r="BF15" i="88"/>
  <c r="BE15" i="88"/>
  <c r="H34" i="88" s="1"/>
  <c r="AX15" i="88"/>
  <c r="K126" i="88" s="1"/>
  <c r="AV15" i="88"/>
  <c r="AU15" i="88"/>
  <c r="AS15" i="88"/>
  <c r="AT15" i="88" s="1"/>
  <c r="AO15" i="88"/>
  <c r="AN15" i="88"/>
  <c r="AM15" i="88"/>
  <c r="AL15" i="88"/>
  <c r="AK15" i="88"/>
  <c r="AJ15" i="88"/>
  <c r="AI15" i="88"/>
  <c r="AH15" i="88"/>
  <c r="AG15" i="88"/>
  <c r="AF15" i="88"/>
  <c r="AW15" i="88" s="1"/>
  <c r="J126" i="88" s="1"/>
  <c r="BZ14" i="88"/>
  <c r="BY14" i="88"/>
  <c r="BX14" i="88"/>
  <c r="BW14" i="88"/>
  <c r="BV14" i="88"/>
  <c r="BU14" i="88"/>
  <c r="BT14" i="88"/>
  <c r="BS14" i="88"/>
  <c r="BS36" i="88" s="1"/>
  <c r="AV85" i="88" s="1"/>
  <c r="I80" i="88" s="1"/>
  <c r="BR14" i="88"/>
  <c r="BQ14" i="88"/>
  <c r="BO14" i="88"/>
  <c r="BN14" i="88"/>
  <c r="BM14" i="88"/>
  <c r="BL14" i="88"/>
  <c r="BK14" i="88"/>
  <c r="BJ14" i="88"/>
  <c r="BJ36" i="88" s="1"/>
  <c r="AW87" i="88" s="1"/>
  <c r="K79" i="88" s="1"/>
  <c r="BI14" i="88"/>
  <c r="BH14" i="88"/>
  <c r="BG14" i="88"/>
  <c r="BF14" i="88"/>
  <c r="BE14" i="88"/>
  <c r="AX14" i="88"/>
  <c r="K125" i="88" s="1"/>
  <c r="AV14" i="88"/>
  <c r="AU14" i="88"/>
  <c r="H125" i="88" s="1"/>
  <c r="AS14" i="88"/>
  <c r="AT14" i="88" s="1"/>
  <c r="AO14" i="88"/>
  <c r="AN14" i="88"/>
  <c r="AM14" i="88"/>
  <c r="AL14" i="88"/>
  <c r="AK14" i="88"/>
  <c r="AJ14" i="88"/>
  <c r="AI14" i="88"/>
  <c r="AH14" i="88"/>
  <c r="AG14" i="88"/>
  <c r="AF14" i="88"/>
  <c r="BZ13" i="88"/>
  <c r="BY13" i="88"/>
  <c r="BX13" i="88"/>
  <c r="BW13" i="88"/>
  <c r="BV13" i="88"/>
  <c r="BU13" i="88"/>
  <c r="BT13" i="88"/>
  <c r="BS13" i="88"/>
  <c r="BR13" i="88"/>
  <c r="BQ13" i="88"/>
  <c r="BO13" i="88"/>
  <c r="BN13" i="88"/>
  <c r="BM13" i="88"/>
  <c r="BL13" i="88"/>
  <c r="BK13" i="88"/>
  <c r="BJ13" i="88"/>
  <c r="BI13" i="88"/>
  <c r="BH13" i="88"/>
  <c r="BG13" i="88"/>
  <c r="BF13" i="88"/>
  <c r="BE13" i="88"/>
  <c r="AX13" i="88"/>
  <c r="K124" i="88" s="1"/>
  <c r="AU13" i="88"/>
  <c r="AV13" i="88" s="1"/>
  <c r="AS13" i="88"/>
  <c r="AO13" i="88"/>
  <c r="AN13" i="88"/>
  <c r="AM13" i="88"/>
  <c r="AL13" i="88"/>
  <c r="AK13" i="88"/>
  <c r="AJ13" i="88"/>
  <c r="AI13" i="88"/>
  <c r="AH13" i="88"/>
  <c r="AG13" i="88"/>
  <c r="AF13" i="88"/>
  <c r="BZ12" i="88"/>
  <c r="BZ36" i="88" s="1"/>
  <c r="AV92" i="88" s="1"/>
  <c r="BY12" i="88"/>
  <c r="BX12" i="88"/>
  <c r="BX36" i="88" s="1"/>
  <c r="AV90" i="88" s="1"/>
  <c r="BW12" i="88"/>
  <c r="BV12" i="88"/>
  <c r="BV36" i="88" s="1"/>
  <c r="AV88" i="88" s="1"/>
  <c r="BU12" i="88"/>
  <c r="BU36" i="88" s="1"/>
  <c r="AV87" i="88" s="1"/>
  <c r="K80" i="88" s="1"/>
  <c r="BT12" i="88"/>
  <c r="BT36" i="88" s="1"/>
  <c r="AV86" i="88" s="1"/>
  <c r="J80" i="88" s="1"/>
  <c r="BS12" i="88"/>
  <c r="BR12" i="88"/>
  <c r="BR36" i="88" s="1"/>
  <c r="AV84" i="88" s="1"/>
  <c r="H80" i="88" s="1"/>
  <c r="BQ12" i="88"/>
  <c r="BO12" i="88"/>
  <c r="BO36" i="88" s="1"/>
  <c r="AW92" i="88" s="1"/>
  <c r="BN12" i="88"/>
  <c r="BM12" i="88"/>
  <c r="BM36" i="88" s="1"/>
  <c r="AW90" i="88" s="1"/>
  <c r="BL12" i="88"/>
  <c r="BL36" i="88" s="1"/>
  <c r="AW89" i="88" s="1"/>
  <c r="BK12" i="88"/>
  <c r="BK36" i="88" s="1"/>
  <c r="AW88" i="88" s="1"/>
  <c r="BJ12" i="88"/>
  <c r="BI12" i="88"/>
  <c r="BI36" i="88" s="1"/>
  <c r="AW86" i="88" s="1"/>
  <c r="J79" i="88" s="1"/>
  <c r="BH12" i="88"/>
  <c r="BG12" i="88"/>
  <c r="BG36" i="88" s="1"/>
  <c r="AW84" i="88" s="1"/>
  <c r="H79" i="88" s="1"/>
  <c r="BF12" i="88"/>
  <c r="BE12" i="88"/>
  <c r="BE36" i="88" s="1"/>
  <c r="AW82" i="88" s="1"/>
  <c r="F79" i="88" s="1"/>
  <c r="AX12" i="88"/>
  <c r="K123" i="88" s="1"/>
  <c r="AU12" i="88"/>
  <c r="AV12" i="88" s="1"/>
  <c r="AT12" i="88"/>
  <c r="AS12" i="88"/>
  <c r="I123" i="88" s="1"/>
  <c r="AO12" i="88"/>
  <c r="AN12" i="88"/>
  <c r="AM12" i="88"/>
  <c r="AL12" i="88"/>
  <c r="AK12" i="88"/>
  <c r="AJ12" i="88"/>
  <c r="AW12" i="88" s="1"/>
  <c r="J123" i="88" s="1"/>
  <c r="AI12" i="88"/>
  <c r="AH12" i="88"/>
  <c r="AG12" i="88"/>
  <c r="AF12" i="88"/>
  <c r="BZ11" i="88"/>
  <c r="BY11" i="88"/>
  <c r="BX11" i="88"/>
  <c r="BW11" i="88"/>
  <c r="BV11" i="88"/>
  <c r="BU11" i="88"/>
  <c r="BT11" i="88"/>
  <c r="BS11" i="88"/>
  <c r="BR11" i="88"/>
  <c r="BQ11" i="88"/>
  <c r="BO11" i="88"/>
  <c r="BN11" i="88"/>
  <c r="BM11" i="88"/>
  <c r="BL11" i="88"/>
  <c r="BK11" i="88"/>
  <c r="BJ11" i="88"/>
  <c r="BI11" i="88"/>
  <c r="BH11" i="88"/>
  <c r="BG11" i="88"/>
  <c r="BF11" i="88"/>
  <c r="BE11" i="88"/>
  <c r="AX11" i="88"/>
  <c r="K122" i="88" s="1"/>
  <c r="AU11" i="88"/>
  <c r="AT11" i="88"/>
  <c r="AS11" i="88"/>
  <c r="I122" i="88" s="1"/>
  <c r="AO11" i="88"/>
  <c r="AN11" i="88"/>
  <c r="AM11" i="88"/>
  <c r="AL11" i="88"/>
  <c r="AK11" i="88"/>
  <c r="AJ11" i="88"/>
  <c r="AW11" i="88" s="1"/>
  <c r="J122" i="88" s="1"/>
  <c r="AI11" i="88"/>
  <c r="AH11" i="88"/>
  <c r="AG11" i="88"/>
  <c r="AF11" i="88"/>
  <c r="BZ10" i="88"/>
  <c r="BY10" i="88"/>
  <c r="BX10" i="88"/>
  <c r="BW10" i="88"/>
  <c r="BV10" i="88"/>
  <c r="BU10" i="88"/>
  <c r="BT10" i="88"/>
  <c r="BS10" i="88"/>
  <c r="BR10" i="88"/>
  <c r="BQ10" i="88"/>
  <c r="BO10" i="88"/>
  <c r="BN10" i="88"/>
  <c r="BM10" i="88"/>
  <c r="BL10" i="88"/>
  <c r="BK10" i="88"/>
  <c r="BJ10" i="88"/>
  <c r="BI10" i="88"/>
  <c r="BH10" i="88"/>
  <c r="BG10" i="88"/>
  <c r="BF10" i="88"/>
  <c r="BF31" i="88" s="1"/>
  <c r="BE10" i="88"/>
  <c r="AX10" i="88"/>
  <c r="K121" i="88" s="1"/>
  <c r="AV10" i="88"/>
  <c r="AU10" i="88"/>
  <c r="H121" i="88" s="1"/>
  <c r="AT10" i="88"/>
  <c r="AS10" i="88"/>
  <c r="I121" i="88" s="1"/>
  <c r="AO10" i="88"/>
  <c r="AN10" i="88"/>
  <c r="AM10" i="88"/>
  <c r="AL10" i="88"/>
  <c r="AK10" i="88"/>
  <c r="AJ10" i="88"/>
  <c r="AI10" i="88"/>
  <c r="AH10" i="88"/>
  <c r="AG10" i="88"/>
  <c r="AF10" i="88"/>
  <c r="BZ9" i="88"/>
  <c r="BY9" i="88"/>
  <c r="BX9" i="88"/>
  <c r="BW9" i="88"/>
  <c r="BV9" i="88"/>
  <c r="BU9" i="88"/>
  <c r="BT9" i="88"/>
  <c r="BT35" i="88" s="1"/>
  <c r="AT86" i="88" s="1"/>
  <c r="J78" i="88" s="1"/>
  <c r="BS9" i="88"/>
  <c r="BR9" i="88"/>
  <c r="BQ9" i="88"/>
  <c r="BO9" i="88"/>
  <c r="BN9" i="88"/>
  <c r="BM9" i="88"/>
  <c r="BL9" i="88"/>
  <c r="BK9" i="88"/>
  <c r="BK35" i="88" s="1"/>
  <c r="AU88" i="88" s="1"/>
  <c r="BJ9" i="88"/>
  <c r="BI9" i="88"/>
  <c r="BH9" i="88"/>
  <c r="BG9" i="88"/>
  <c r="BF9" i="88"/>
  <c r="BE9" i="88"/>
  <c r="AX9" i="88"/>
  <c r="K120" i="88" s="1"/>
  <c r="AV9" i="88"/>
  <c r="AU9" i="88"/>
  <c r="AT9" i="88"/>
  <c r="AS9" i="88"/>
  <c r="I120" i="88" s="1"/>
  <c r="AO9" i="88"/>
  <c r="AN9" i="88"/>
  <c r="AM9" i="88"/>
  <c r="AL9" i="88"/>
  <c r="AW9" i="88" s="1"/>
  <c r="J120" i="88" s="1"/>
  <c r="AK9" i="88"/>
  <c r="AJ9" i="88"/>
  <c r="AI9" i="88"/>
  <c r="AH9" i="88"/>
  <c r="AG9" i="88"/>
  <c r="AF9" i="88"/>
  <c r="BZ8" i="88"/>
  <c r="BY8" i="88"/>
  <c r="BX8" i="88"/>
  <c r="BW8" i="88"/>
  <c r="BV8" i="88"/>
  <c r="BU8" i="88"/>
  <c r="BT8" i="88"/>
  <c r="BS8" i="88"/>
  <c r="BR8" i="88"/>
  <c r="BQ8" i="88"/>
  <c r="BO8" i="88"/>
  <c r="BN8" i="88"/>
  <c r="BM8" i="88"/>
  <c r="BL8" i="88"/>
  <c r="BK8" i="88"/>
  <c r="BJ8" i="88"/>
  <c r="BI8" i="88"/>
  <c r="BH8" i="88"/>
  <c r="BG8" i="88"/>
  <c r="BF8" i="88"/>
  <c r="BE8" i="88"/>
  <c r="AX8" i="88"/>
  <c r="K119" i="88" s="1"/>
  <c r="AV8" i="88"/>
  <c r="AU8" i="88"/>
  <c r="H119" i="88" s="1"/>
  <c r="AT8" i="88"/>
  <c r="AS8" i="88"/>
  <c r="I119" i="88" s="1"/>
  <c r="AO8" i="88"/>
  <c r="AN8" i="88"/>
  <c r="AM8" i="88"/>
  <c r="AL8" i="88"/>
  <c r="AK8" i="88"/>
  <c r="AJ8" i="88"/>
  <c r="AW8" i="88" s="1"/>
  <c r="J119" i="88" s="1"/>
  <c r="AI8" i="88"/>
  <c r="AH8" i="88"/>
  <c r="AG8" i="88"/>
  <c r="AF8" i="88"/>
  <c r="BZ7" i="88"/>
  <c r="BY7" i="88"/>
  <c r="BX7" i="88"/>
  <c r="BW7" i="88"/>
  <c r="BV7" i="88"/>
  <c r="BU7" i="88"/>
  <c r="BT7" i="88"/>
  <c r="BS7" i="88"/>
  <c r="BR7" i="88"/>
  <c r="BQ7" i="88"/>
  <c r="BO7" i="88"/>
  <c r="BN7" i="88"/>
  <c r="BM7" i="88"/>
  <c r="BL7" i="88"/>
  <c r="BK7" i="88"/>
  <c r="BJ7" i="88"/>
  <c r="BI7" i="88"/>
  <c r="BH7" i="88"/>
  <c r="BG7" i="88"/>
  <c r="BF7" i="88"/>
  <c r="BE7" i="88"/>
  <c r="AX7" i="88"/>
  <c r="K118" i="88" s="1"/>
  <c r="AV7" i="88"/>
  <c r="AU7" i="88"/>
  <c r="AS7" i="88"/>
  <c r="AT7" i="88" s="1"/>
  <c r="AO7" i="88"/>
  <c r="AN7" i="88"/>
  <c r="AM7" i="88"/>
  <c r="AL7" i="88"/>
  <c r="AK7" i="88"/>
  <c r="AJ7" i="88"/>
  <c r="AI7" i="88"/>
  <c r="AH7" i="88"/>
  <c r="AG7" i="88"/>
  <c r="AF7" i="88"/>
  <c r="AW7" i="88" s="1"/>
  <c r="J118" i="88" s="1"/>
  <c r="BZ6" i="88"/>
  <c r="BY6" i="88"/>
  <c r="BX6" i="88"/>
  <c r="BW6" i="88"/>
  <c r="BV6" i="88"/>
  <c r="BU6" i="88"/>
  <c r="BT6" i="88"/>
  <c r="BS6" i="88"/>
  <c r="BR6" i="88"/>
  <c r="BQ6" i="88"/>
  <c r="BO6" i="88"/>
  <c r="BN6" i="88"/>
  <c r="BM6" i="88"/>
  <c r="BL6" i="88"/>
  <c r="BK6" i="88"/>
  <c r="BJ6" i="88"/>
  <c r="BI6" i="88"/>
  <c r="BH6" i="88"/>
  <c r="BG6" i="88"/>
  <c r="BF6" i="88"/>
  <c r="BE6" i="88"/>
  <c r="AX6" i="88"/>
  <c r="K117" i="88" s="1"/>
  <c r="AV6" i="88"/>
  <c r="AU6" i="88"/>
  <c r="H117" i="88" s="1"/>
  <c r="AS6" i="88"/>
  <c r="AT6" i="88" s="1"/>
  <c r="AO6" i="88"/>
  <c r="AN6" i="88"/>
  <c r="AM6" i="88"/>
  <c r="AL6" i="88"/>
  <c r="AK6" i="88"/>
  <c r="AJ6" i="88"/>
  <c r="AW6" i="88" s="1"/>
  <c r="J117" i="88" s="1"/>
  <c r="AI6" i="88"/>
  <c r="AH6" i="88"/>
  <c r="AG6" i="88"/>
  <c r="AF6" i="88"/>
  <c r="BZ5" i="88"/>
  <c r="BY5" i="88"/>
  <c r="BX5" i="88"/>
  <c r="BW5" i="88"/>
  <c r="BV5" i="88"/>
  <c r="BU5" i="88"/>
  <c r="BT5" i="88"/>
  <c r="BS5" i="88"/>
  <c r="BR5" i="88"/>
  <c r="BQ5" i="88"/>
  <c r="BO5" i="88"/>
  <c r="BN5" i="88"/>
  <c r="BM5" i="88"/>
  <c r="BL5" i="88"/>
  <c r="BK5" i="88"/>
  <c r="BJ5" i="88"/>
  <c r="BI5" i="88"/>
  <c r="BH5" i="88"/>
  <c r="BG5" i="88"/>
  <c r="BF5" i="88"/>
  <c r="BE5" i="88"/>
  <c r="AX5" i="88"/>
  <c r="K116" i="88" s="1"/>
  <c r="AU5" i="88"/>
  <c r="AV5" i="88" s="1"/>
  <c r="AS5" i="88"/>
  <c r="AO5" i="88"/>
  <c r="AN5" i="88"/>
  <c r="AM5" i="88"/>
  <c r="AL5" i="88"/>
  <c r="AK5" i="88"/>
  <c r="AJ5" i="88"/>
  <c r="AW5" i="88" s="1"/>
  <c r="J116" i="88" s="1"/>
  <c r="AI5" i="88"/>
  <c r="AH5" i="88"/>
  <c r="AG5" i="88"/>
  <c r="AF5" i="88"/>
  <c r="BZ4" i="88"/>
  <c r="BY4" i="88"/>
  <c r="BX4" i="88"/>
  <c r="BW4" i="88"/>
  <c r="BV4" i="88"/>
  <c r="BU4" i="88"/>
  <c r="BU32" i="88" s="1"/>
  <c r="BT4" i="88"/>
  <c r="BS4" i="88"/>
  <c r="BR4" i="88"/>
  <c r="BQ4" i="88"/>
  <c r="BO4" i="88"/>
  <c r="BN4" i="88"/>
  <c r="BM4" i="88"/>
  <c r="BL4" i="88"/>
  <c r="BL32" i="88" s="1"/>
  <c r="BK4" i="88"/>
  <c r="BJ4" i="88"/>
  <c r="BI4" i="88"/>
  <c r="BH4" i="88"/>
  <c r="BG4" i="88"/>
  <c r="BF4" i="88"/>
  <c r="BE4" i="88"/>
  <c r="AX4" i="88"/>
  <c r="K115" i="88" s="1"/>
  <c r="AV4" i="88"/>
  <c r="AU4" i="88"/>
  <c r="H115" i="88" s="1"/>
  <c r="AS4" i="88"/>
  <c r="I115" i="88" s="1"/>
  <c r="AO4" i="88"/>
  <c r="AN4" i="88"/>
  <c r="AM4" i="88"/>
  <c r="AL4" i="88"/>
  <c r="AK4" i="88"/>
  <c r="AJ4" i="88"/>
  <c r="AI4" i="88"/>
  <c r="AH4" i="88"/>
  <c r="AG4" i="88"/>
  <c r="AF4" i="88"/>
  <c r="AW4" i="88" s="1" a="1"/>
  <c r="AW4" i="88" s="1"/>
  <c r="J115" i="88" s="1"/>
  <c r="BZ3" i="88"/>
  <c r="BZ33" i="88" s="1"/>
  <c r="BY3" i="88"/>
  <c r="BX3" i="88"/>
  <c r="BX33" i="88" s="1"/>
  <c r="BW3" i="88"/>
  <c r="BV3" i="88"/>
  <c r="BU3" i="88"/>
  <c r="BT3" i="88"/>
  <c r="BT32" i="88" s="1"/>
  <c r="BS3" i="88"/>
  <c r="BR3" i="88"/>
  <c r="BR33" i="88" s="1"/>
  <c r="BQ3" i="88"/>
  <c r="BO3" i="88"/>
  <c r="BO33" i="88" s="1"/>
  <c r="BN3" i="88"/>
  <c r="BM3" i="88"/>
  <c r="BL3" i="88"/>
  <c r="BK3" i="88"/>
  <c r="BK32" i="88" s="1"/>
  <c r="BJ3" i="88"/>
  <c r="BI3" i="88"/>
  <c r="BI33" i="88" s="1"/>
  <c r="BH3" i="88"/>
  <c r="BG3" i="88"/>
  <c r="BG33" i="88" s="1"/>
  <c r="BF3" i="88"/>
  <c r="BE3" i="88"/>
  <c r="AX3" i="88"/>
  <c r="K114" i="88" s="1"/>
  <c r="AV3" i="88"/>
  <c r="AU3" i="88"/>
  <c r="AS3" i="88"/>
  <c r="AT3" i="88" s="1"/>
  <c r="AO3" i="88"/>
  <c r="AN3" i="88"/>
  <c r="AM3" i="88"/>
  <c r="AL3" i="88"/>
  <c r="AK3" i="88"/>
  <c r="AJ3" i="88"/>
  <c r="AW3" i="88" s="1"/>
  <c r="J114" i="88" s="1"/>
  <c r="AI3" i="88"/>
  <c r="AH3" i="88"/>
  <c r="AG3" i="88"/>
  <c r="AF3" i="88"/>
  <c r="H140" i="87"/>
  <c r="H136" i="87"/>
  <c r="H134" i="87"/>
  <c r="H132" i="87"/>
  <c r="H128" i="87"/>
  <c r="H126" i="87"/>
  <c r="H124" i="87"/>
  <c r="H120" i="87"/>
  <c r="H118" i="87"/>
  <c r="H116" i="87"/>
  <c r="H114" i="87"/>
  <c r="B48" i="87"/>
  <c r="B47" i="87"/>
  <c r="B46" i="87"/>
  <c r="BS33" i="87"/>
  <c r="BJ33" i="87"/>
  <c r="AC33" i="87"/>
  <c r="AB33" i="87"/>
  <c r="AA33" i="87"/>
  <c r="Z33" i="87"/>
  <c r="Y33" i="87"/>
  <c r="X33" i="87"/>
  <c r="W33" i="87"/>
  <c r="V33" i="87"/>
  <c r="U33" i="87"/>
  <c r="T33" i="87"/>
  <c r="R33" i="87"/>
  <c r="Q33" i="87"/>
  <c r="P33" i="87"/>
  <c r="O33" i="87"/>
  <c r="N33" i="87"/>
  <c r="M33" i="87"/>
  <c r="L33" i="87"/>
  <c r="K33" i="87"/>
  <c r="J33" i="87"/>
  <c r="I33" i="87"/>
  <c r="H33" i="87"/>
  <c r="BL32" i="87"/>
  <c r="AC32" i="87"/>
  <c r="AB32" i="87"/>
  <c r="AA32" i="87"/>
  <c r="Z32" i="87"/>
  <c r="Y32" i="87"/>
  <c r="X32" i="87"/>
  <c r="W32" i="87"/>
  <c r="V32" i="87"/>
  <c r="U32" i="87"/>
  <c r="T32" i="87"/>
  <c r="R32" i="87"/>
  <c r="Q32" i="87"/>
  <c r="P32" i="87"/>
  <c r="O32" i="87"/>
  <c r="N32" i="87"/>
  <c r="M32" i="87"/>
  <c r="L32" i="87"/>
  <c r="K32" i="87"/>
  <c r="J32" i="87"/>
  <c r="I32" i="87"/>
  <c r="H32" i="87"/>
  <c r="BF31" i="87"/>
  <c r="AC31" i="87"/>
  <c r="AB31" i="87"/>
  <c r="AA31" i="87"/>
  <c r="Z31" i="87"/>
  <c r="Y31" i="87"/>
  <c r="X31" i="87"/>
  <c r="W31" i="87"/>
  <c r="V31" i="87"/>
  <c r="U31" i="87"/>
  <c r="T31" i="87"/>
  <c r="R31" i="87"/>
  <c r="Q31" i="87"/>
  <c r="P31" i="87"/>
  <c r="O31" i="87"/>
  <c r="N31" i="87"/>
  <c r="M31" i="87"/>
  <c r="L31" i="87"/>
  <c r="K31" i="87"/>
  <c r="J31" i="87"/>
  <c r="I31" i="87"/>
  <c r="H31" i="87"/>
  <c r="BZ30" i="87"/>
  <c r="BY30" i="87"/>
  <c r="BX30" i="87"/>
  <c r="BW30" i="87"/>
  <c r="BV30" i="87"/>
  <c r="BU30" i="87"/>
  <c r="BT30" i="87"/>
  <c r="BS30" i="87"/>
  <c r="BR30" i="87"/>
  <c r="BQ30" i="87"/>
  <c r="BO30" i="87"/>
  <c r="BN30" i="87"/>
  <c r="BM30" i="87"/>
  <c r="BL30" i="87"/>
  <c r="BK30" i="87"/>
  <c r="BJ30" i="87"/>
  <c r="BI30" i="87"/>
  <c r="BH30" i="87"/>
  <c r="BG30" i="87"/>
  <c r="BF30" i="87"/>
  <c r="BE30" i="87"/>
  <c r="AX30" i="87"/>
  <c r="K141" i="87" s="1"/>
  <c r="AV30" i="87"/>
  <c r="AU30" i="87"/>
  <c r="H141" i="87" s="1"/>
  <c r="AT30" i="87"/>
  <c r="AS30" i="87"/>
  <c r="I141" i="87" s="1"/>
  <c r="AO30" i="87"/>
  <c r="AN30" i="87"/>
  <c r="AM30" i="87"/>
  <c r="AL30" i="87"/>
  <c r="AK30" i="87"/>
  <c r="AJ30" i="87"/>
  <c r="AI30" i="87"/>
  <c r="AH30" i="87"/>
  <c r="AG30" i="87"/>
  <c r="AF30" i="87"/>
  <c r="AW30" i="87" s="1"/>
  <c r="J141" i="87" s="1"/>
  <c r="BZ29" i="87"/>
  <c r="BY29" i="87"/>
  <c r="BX29" i="87"/>
  <c r="BW29" i="87"/>
  <c r="BV29" i="87"/>
  <c r="BU29" i="87"/>
  <c r="BT29" i="87"/>
  <c r="BS29" i="87"/>
  <c r="BR29" i="87"/>
  <c r="BQ29" i="87"/>
  <c r="BO29" i="87"/>
  <c r="BN29" i="87"/>
  <c r="BM29" i="87"/>
  <c r="BL29" i="87"/>
  <c r="BK29" i="87"/>
  <c r="BJ29" i="87"/>
  <c r="BI29" i="87"/>
  <c r="BH29" i="87"/>
  <c r="BG29" i="87"/>
  <c r="BF29" i="87"/>
  <c r="BE29" i="87"/>
  <c r="AX29" i="87"/>
  <c r="K140" i="87" s="1"/>
  <c r="AV29" i="87"/>
  <c r="AU29" i="87"/>
  <c r="AS29" i="87"/>
  <c r="AO29" i="87"/>
  <c r="AN29" i="87"/>
  <c r="AM29" i="87"/>
  <c r="AL29" i="87"/>
  <c r="AK29" i="87"/>
  <c r="AW29" i="87" s="1"/>
  <c r="J140" i="87" s="1"/>
  <c r="AJ29" i="87"/>
  <c r="AI29" i="87"/>
  <c r="AH29" i="87"/>
  <c r="AG29" i="87"/>
  <c r="AF29" i="87"/>
  <c r="BZ28" i="87"/>
  <c r="BY28" i="87"/>
  <c r="BX28" i="87"/>
  <c r="BW28" i="87"/>
  <c r="BV28" i="87"/>
  <c r="BU28" i="87"/>
  <c r="BT28" i="87"/>
  <c r="BS28" i="87"/>
  <c r="BR28" i="87"/>
  <c r="BQ28" i="87"/>
  <c r="BO28" i="87"/>
  <c r="BN28" i="87"/>
  <c r="BM28" i="87"/>
  <c r="BL28" i="87"/>
  <c r="BK28" i="87"/>
  <c r="BJ28" i="87"/>
  <c r="BI28" i="87"/>
  <c r="BH28" i="87"/>
  <c r="BG28" i="87"/>
  <c r="BF28" i="87"/>
  <c r="BE28" i="87"/>
  <c r="AX28" i="87"/>
  <c r="K139" i="87" s="1"/>
  <c r="AV28" i="87"/>
  <c r="AU28" i="87"/>
  <c r="H139" i="87" s="1"/>
  <c r="AS28" i="87"/>
  <c r="I139" i="87" s="1"/>
  <c r="AO28" i="87"/>
  <c r="AN28" i="87"/>
  <c r="AM28" i="87"/>
  <c r="AL28" i="87"/>
  <c r="AK28" i="87"/>
  <c r="AJ28" i="87"/>
  <c r="AI28" i="87"/>
  <c r="AH28" i="87"/>
  <c r="AG28" i="87"/>
  <c r="AF28" i="87"/>
  <c r="BZ27" i="87"/>
  <c r="BZ37" i="87" s="1"/>
  <c r="AX92" i="87" s="1"/>
  <c r="BY27" i="87"/>
  <c r="BX27" i="87"/>
  <c r="BW27" i="87"/>
  <c r="BV27" i="87"/>
  <c r="BU27" i="87"/>
  <c r="BT27" i="87"/>
  <c r="BS27" i="87"/>
  <c r="BR27" i="87"/>
  <c r="BR37" i="87" s="1"/>
  <c r="AX84" i="87" s="1"/>
  <c r="H82" i="87" s="1"/>
  <c r="BQ27" i="87"/>
  <c r="BO27" i="87"/>
  <c r="BN27" i="87"/>
  <c r="BM27" i="87"/>
  <c r="BL27" i="87"/>
  <c r="BK27" i="87"/>
  <c r="BJ27" i="87"/>
  <c r="BI27" i="87"/>
  <c r="BI37" i="87" s="1"/>
  <c r="AY86" i="87" s="1"/>
  <c r="J81" i="87" s="1"/>
  <c r="BH27" i="87"/>
  <c r="BG27" i="87"/>
  <c r="BF27" i="87"/>
  <c r="BE27" i="87"/>
  <c r="AX27" i="87"/>
  <c r="K138" i="87" s="1"/>
  <c r="AU27" i="87"/>
  <c r="AS27" i="87"/>
  <c r="AT27" i="87" s="1"/>
  <c r="AO27" i="87"/>
  <c r="AN27" i="87"/>
  <c r="AM27" i="87"/>
  <c r="AL27" i="87"/>
  <c r="AK27" i="87"/>
  <c r="AJ27" i="87"/>
  <c r="AW27" i="87" s="1"/>
  <c r="J138" i="87" s="1"/>
  <c r="AI27" i="87"/>
  <c r="AH27" i="87"/>
  <c r="AG27" i="87"/>
  <c r="AF27" i="87"/>
  <c r="BZ26" i="87"/>
  <c r="BY26" i="87"/>
  <c r="BX26" i="87"/>
  <c r="BW26" i="87"/>
  <c r="BV26" i="87"/>
  <c r="BU26" i="87"/>
  <c r="BT26" i="87"/>
  <c r="BS26" i="87"/>
  <c r="BR26" i="87"/>
  <c r="BQ26" i="87"/>
  <c r="BO26" i="87"/>
  <c r="BN26" i="87"/>
  <c r="BM26" i="87"/>
  <c r="BL26" i="87"/>
  <c r="BK26" i="87"/>
  <c r="BJ26" i="87"/>
  <c r="BI26" i="87"/>
  <c r="BH26" i="87"/>
  <c r="BG26" i="87"/>
  <c r="BF26" i="87"/>
  <c r="BE26" i="87"/>
  <c r="AX26" i="87"/>
  <c r="K137" i="87" s="1"/>
  <c r="AU26" i="87"/>
  <c r="H137" i="87" s="1"/>
  <c r="AT26" i="87"/>
  <c r="AS26" i="87"/>
  <c r="I137" i="87" s="1"/>
  <c r="AO26" i="87"/>
  <c r="AN26" i="87"/>
  <c r="AM26" i="87"/>
  <c r="AL26" i="87"/>
  <c r="AK26" i="87"/>
  <c r="AJ26" i="87"/>
  <c r="AW26" i="87" s="1"/>
  <c r="J137" i="87" s="1"/>
  <c r="AI26" i="87"/>
  <c r="AH26" i="87"/>
  <c r="AG26" i="87"/>
  <c r="AF26" i="87"/>
  <c r="BZ25" i="87"/>
  <c r="BY25" i="87"/>
  <c r="BX25" i="87"/>
  <c r="BW25" i="87"/>
  <c r="BV25" i="87"/>
  <c r="BU25" i="87"/>
  <c r="BT25" i="87"/>
  <c r="BS25" i="87"/>
  <c r="BR25" i="87"/>
  <c r="BQ25" i="87"/>
  <c r="BO25" i="87"/>
  <c r="BN25" i="87"/>
  <c r="BM25" i="87"/>
  <c r="BL25" i="87"/>
  <c r="BK25" i="87"/>
  <c r="BJ25" i="87"/>
  <c r="BI25" i="87"/>
  <c r="BH25" i="87"/>
  <c r="BG25" i="87"/>
  <c r="BF25" i="87"/>
  <c r="BE25" i="87"/>
  <c r="AX25" i="87"/>
  <c r="K136" i="87" s="1"/>
  <c r="AU25" i="87"/>
  <c r="AV25" i="87" s="1"/>
  <c r="AS25" i="87"/>
  <c r="AT25" i="87" s="1"/>
  <c r="AO25" i="87"/>
  <c r="AN25" i="87"/>
  <c r="AM25" i="87"/>
  <c r="AL25" i="87"/>
  <c r="AW25" i="87" s="1"/>
  <c r="J136" i="87" s="1"/>
  <c r="AK25" i="87"/>
  <c r="AJ25" i="87"/>
  <c r="AI25" i="87"/>
  <c r="AH25" i="87"/>
  <c r="AG25" i="87"/>
  <c r="AF25" i="87"/>
  <c r="BZ24" i="87"/>
  <c r="BY24" i="87"/>
  <c r="BX24" i="87"/>
  <c r="BW24" i="87"/>
  <c r="BV24" i="87"/>
  <c r="BU24" i="87"/>
  <c r="X34" i="87" s="1"/>
  <c r="BT24" i="87"/>
  <c r="BS24" i="87"/>
  <c r="BR24" i="87"/>
  <c r="BQ24" i="87"/>
  <c r="BO24" i="87"/>
  <c r="BN24" i="87"/>
  <c r="BM24" i="87"/>
  <c r="BL24" i="87"/>
  <c r="O34" i="87" s="1"/>
  <c r="BK24" i="87"/>
  <c r="BJ24" i="87"/>
  <c r="BI24" i="87"/>
  <c r="BH24" i="87"/>
  <c r="BG24" i="87"/>
  <c r="BF24" i="87"/>
  <c r="BE24" i="87"/>
  <c r="AX24" i="87"/>
  <c r="K135" i="87" s="1"/>
  <c r="AU24" i="87"/>
  <c r="H135" i="87" s="1"/>
  <c r="AT24" i="87"/>
  <c r="AS24" i="87"/>
  <c r="I135" i="87" s="1"/>
  <c r="AO24" i="87"/>
  <c r="AN24" i="87"/>
  <c r="AM24" i="87"/>
  <c r="AL24" i="87"/>
  <c r="AW24" i="87" s="1"/>
  <c r="J135" i="87" s="1"/>
  <c r="AK24" i="87"/>
  <c r="AJ24" i="87"/>
  <c r="AI24" i="87"/>
  <c r="AH24" i="87"/>
  <c r="AG24" i="87"/>
  <c r="AF24" i="87"/>
  <c r="BZ23" i="87"/>
  <c r="BY23" i="87"/>
  <c r="BX23" i="87"/>
  <c r="BW23" i="87"/>
  <c r="BV23" i="87"/>
  <c r="BU23" i="87"/>
  <c r="BT23" i="87"/>
  <c r="BS23" i="87"/>
  <c r="BR23" i="87"/>
  <c r="BQ23" i="87"/>
  <c r="BO23" i="87"/>
  <c r="BN23" i="87"/>
  <c r="BM23" i="87"/>
  <c r="BL23" i="87"/>
  <c r="BK23" i="87"/>
  <c r="BJ23" i="87"/>
  <c r="BI23" i="87"/>
  <c r="BH23" i="87"/>
  <c r="BG23" i="87"/>
  <c r="BF23" i="87"/>
  <c r="BE23" i="87"/>
  <c r="AX23" i="87"/>
  <c r="K134" i="87" s="1"/>
  <c r="AU23" i="87"/>
  <c r="AV23" i="87" s="1"/>
  <c r="AT23" i="87"/>
  <c r="AS23" i="87"/>
  <c r="I134" i="87" s="1"/>
  <c r="AO23" i="87"/>
  <c r="AN23" i="87"/>
  <c r="AM23" i="87"/>
  <c r="AL23" i="87"/>
  <c r="AK23" i="87"/>
  <c r="AJ23" i="87"/>
  <c r="AI23" i="87"/>
  <c r="AH23" i="87"/>
  <c r="AG23" i="87"/>
  <c r="AF23" i="87"/>
  <c r="BZ22" i="87"/>
  <c r="BY22" i="87"/>
  <c r="BX22" i="87"/>
  <c r="BW22" i="87"/>
  <c r="BV22" i="87"/>
  <c r="BU22" i="87"/>
  <c r="BT22" i="87"/>
  <c r="BS22" i="87"/>
  <c r="BR22" i="87"/>
  <c r="BQ22" i="87"/>
  <c r="BO22" i="87"/>
  <c r="BN22" i="87"/>
  <c r="BM22" i="87"/>
  <c r="BL22" i="87"/>
  <c r="BK22" i="87"/>
  <c r="BJ22" i="87"/>
  <c r="BI22" i="87"/>
  <c r="BH22" i="87"/>
  <c r="BG22" i="87"/>
  <c r="BF22" i="87"/>
  <c r="BE22" i="87"/>
  <c r="AX22" i="87"/>
  <c r="K133" i="87" s="1"/>
  <c r="AV22" i="87"/>
  <c r="AU22" i="87"/>
  <c r="H133" i="87" s="1"/>
  <c r="AT22" i="87"/>
  <c r="AS22" i="87"/>
  <c r="I133" i="87" s="1"/>
  <c r="AO22" i="87"/>
  <c r="AN22" i="87"/>
  <c r="AM22" i="87"/>
  <c r="AL22" i="87"/>
  <c r="AK22" i="87"/>
  <c r="AJ22" i="87"/>
  <c r="AI22" i="87"/>
  <c r="AH22" i="87"/>
  <c r="AG22" i="87"/>
  <c r="AF22" i="87"/>
  <c r="AW22" i="87" s="1"/>
  <c r="J133" i="87" s="1"/>
  <c r="BZ21" i="87"/>
  <c r="BY21" i="87"/>
  <c r="BX21" i="87"/>
  <c r="BW21" i="87"/>
  <c r="BV21" i="87"/>
  <c r="BU21" i="87"/>
  <c r="BT21" i="87"/>
  <c r="BS21" i="87"/>
  <c r="BR21" i="87"/>
  <c r="BQ21" i="87"/>
  <c r="BO21" i="87"/>
  <c r="BN21" i="87"/>
  <c r="BM21" i="87"/>
  <c r="BL21" i="87"/>
  <c r="BK21" i="87"/>
  <c r="BJ21" i="87"/>
  <c r="BI21" i="87"/>
  <c r="BH21" i="87"/>
  <c r="BG21" i="87"/>
  <c r="BF21" i="87"/>
  <c r="BE21" i="87"/>
  <c r="AX21" i="87"/>
  <c r="K132" i="87" s="1"/>
  <c r="AV21" i="87"/>
  <c r="AU21" i="87"/>
  <c r="AS21" i="87"/>
  <c r="AO21" i="87"/>
  <c r="AN21" i="87"/>
  <c r="AM21" i="87"/>
  <c r="AL21" i="87"/>
  <c r="AK21" i="87"/>
  <c r="AW21" i="87" s="1"/>
  <c r="J132" i="87" s="1"/>
  <c r="AJ21" i="87"/>
  <c r="AI21" i="87"/>
  <c r="AH21" i="87"/>
  <c r="AG21" i="87"/>
  <c r="AF21" i="87"/>
  <c r="BZ20" i="87"/>
  <c r="BY20" i="87"/>
  <c r="BX20" i="87"/>
  <c r="BW20" i="87"/>
  <c r="BV20" i="87"/>
  <c r="BU20" i="87"/>
  <c r="BT20" i="87"/>
  <c r="BS20" i="87"/>
  <c r="BR20" i="87"/>
  <c r="BQ20" i="87"/>
  <c r="BO20" i="87"/>
  <c r="BN20" i="87"/>
  <c r="BM20" i="87"/>
  <c r="BL20" i="87"/>
  <c r="BK20" i="87"/>
  <c r="BJ20" i="87"/>
  <c r="BI20" i="87"/>
  <c r="BH20" i="87"/>
  <c r="BG20" i="87"/>
  <c r="BF20" i="87"/>
  <c r="BE20" i="87"/>
  <c r="AX20" i="87"/>
  <c r="K131" i="87" s="1"/>
  <c r="AV20" i="87"/>
  <c r="AU20" i="87"/>
  <c r="H131" i="87" s="1"/>
  <c r="AS20" i="87"/>
  <c r="I131" i="87" s="1"/>
  <c r="AO20" i="87"/>
  <c r="AN20" i="87"/>
  <c r="AM20" i="87"/>
  <c r="AL20" i="87"/>
  <c r="AK20" i="87"/>
  <c r="AJ20" i="87"/>
  <c r="AI20" i="87"/>
  <c r="AH20" i="87"/>
  <c r="AG20" i="87"/>
  <c r="AF20" i="87"/>
  <c r="BZ19" i="87"/>
  <c r="BY19" i="87"/>
  <c r="BX19" i="87"/>
  <c r="BW19" i="87"/>
  <c r="BV19" i="87"/>
  <c r="BU19" i="87"/>
  <c r="BT19" i="87"/>
  <c r="BS19" i="87"/>
  <c r="BR19" i="87"/>
  <c r="BQ19" i="87"/>
  <c r="BO19" i="87"/>
  <c r="BN19" i="87"/>
  <c r="BM19" i="87"/>
  <c r="BL19" i="87"/>
  <c r="BK19" i="87"/>
  <c r="BJ19" i="87"/>
  <c r="BI19" i="87"/>
  <c r="BH19" i="87"/>
  <c r="BG19" i="87"/>
  <c r="BF19" i="87"/>
  <c r="BE19" i="87"/>
  <c r="AX19" i="87"/>
  <c r="K130" i="87" s="1"/>
  <c r="AU19" i="87"/>
  <c r="AS19" i="87"/>
  <c r="AT19" i="87" s="1"/>
  <c r="AO19" i="87"/>
  <c r="AN19" i="87"/>
  <c r="AM19" i="87"/>
  <c r="AL19" i="87"/>
  <c r="AK19" i="87"/>
  <c r="AJ19" i="87"/>
  <c r="AW19" i="87" s="1"/>
  <c r="J130" i="87" s="1"/>
  <c r="AI19" i="87"/>
  <c r="AH19" i="87"/>
  <c r="AG19" i="87"/>
  <c r="AF19" i="87"/>
  <c r="BZ18" i="87"/>
  <c r="BY18" i="87"/>
  <c r="BX18" i="87"/>
  <c r="BW18" i="87"/>
  <c r="BV18" i="87"/>
  <c r="BU18" i="87"/>
  <c r="BT18" i="87"/>
  <c r="BS18" i="87"/>
  <c r="BR18" i="87"/>
  <c r="BQ18" i="87"/>
  <c r="BO18" i="87"/>
  <c r="BN18" i="87"/>
  <c r="BM18" i="87"/>
  <c r="BL18" i="87"/>
  <c r="BK18" i="87"/>
  <c r="BJ18" i="87"/>
  <c r="BI18" i="87"/>
  <c r="BH18" i="87"/>
  <c r="BG18" i="87"/>
  <c r="BF18" i="87"/>
  <c r="BE18" i="87"/>
  <c r="AX18" i="87"/>
  <c r="K129" i="87" s="1"/>
  <c r="AU18" i="87"/>
  <c r="H129" i="87" s="1"/>
  <c r="AT18" i="87"/>
  <c r="AS18" i="87"/>
  <c r="I129" i="87" s="1"/>
  <c r="AO18" i="87"/>
  <c r="AN18" i="87"/>
  <c r="AM18" i="87"/>
  <c r="AL18" i="87"/>
  <c r="AK18" i="87"/>
  <c r="AJ18" i="87"/>
  <c r="AW18" i="87" s="1"/>
  <c r="J129" i="87" s="1"/>
  <c r="AI18" i="87"/>
  <c r="AH18" i="87"/>
  <c r="AG18" i="87"/>
  <c r="AF18" i="87"/>
  <c r="BZ17" i="87"/>
  <c r="BY17" i="87"/>
  <c r="BX17" i="87"/>
  <c r="BW17" i="87"/>
  <c r="BV17" i="87"/>
  <c r="BU17" i="87"/>
  <c r="BT17" i="87"/>
  <c r="BS17" i="87"/>
  <c r="BR17" i="87"/>
  <c r="BQ17" i="87"/>
  <c r="BO17" i="87"/>
  <c r="BN17" i="87"/>
  <c r="BM17" i="87"/>
  <c r="BL17" i="87"/>
  <c r="BK17" i="87"/>
  <c r="BJ17" i="87"/>
  <c r="BI17" i="87"/>
  <c r="BH17" i="87"/>
  <c r="BG17" i="87"/>
  <c r="BF17" i="87"/>
  <c r="BE17" i="87"/>
  <c r="AX17" i="87"/>
  <c r="K128" i="87" s="1"/>
  <c r="AU17" i="87"/>
  <c r="AV17" i="87" s="1"/>
  <c r="AS17" i="87"/>
  <c r="AT17" i="87" s="1"/>
  <c r="AO17" i="87"/>
  <c r="AN17" i="87"/>
  <c r="AM17" i="87"/>
  <c r="AL17" i="87"/>
  <c r="AW17" i="87" s="1"/>
  <c r="J128" i="87" s="1"/>
  <c r="AK17" i="87"/>
  <c r="AJ17" i="87"/>
  <c r="AI17" i="87"/>
  <c r="AH17" i="87"/>
  <c r="AG17" i="87"/>
  <c r="AF17" i="87"/>
  <c r="BZ16" i="87"/>
  <c r="BY16" i="87"/>
  <c r="BX16" i="87"/>
  <c r="BW16" i="87"/>
  <c r="BV16" i="87"/>
  <c r="BU16" i="87"/>
  <c r="BT16" i="87"/>
  <c r="BS16" i="87"/>
  <c r="BR16" i="87"/>
  <c r="BQ16" i="87"/>
  <c r="BO16" i="87"/>
  <c r="BN16" i="87"/>
  <c r="BM16" i="87"/>
  <c r="BL16" i="87"/>
  <c r="BK16" i="87"/>
  <c r="BJ16" i="87"/>
  <c r="BI16" i="87"/>
  <c r="BH16" i="87"/>
  <c r="BG16" i="87"/>
  <c r="BF16" i="87"/>
  <c r="BE16" i="87"/>
  <c r="AX16" i="87"/>
  <c r="K127" i="87" s="1"/>
  <c r="AU16" i="87"/>
  <c r="H127" i="87" s="1"/>
  <c r="AT16" i="87"/>
  <c r="AS16" i="87"/>
  <c r="I127" i="87" s="1"/>
  <c r="AO16" i="87"/>
  <c r="AN16" i="87"/>
  <c r="AM16" i="87"/>
  <c r="AL16" i="87"/>
  <c r="AW16" i="87" s="1"/>
  <c r="J127" i="87" s="1"/>
  <c r="AK16" i="87"/>
  <c r="AJ16" i="87"/>
  <c r="AI16" i="87"/>
  <c r="AH16" i="87"/>
  <c r="AG16" i="87"/>
  <c r="AF16" i="87"/>
  <c r="BZ15" i="87"/>
  <c r="BY15" i="87"/>
  <c r="BX15" i="87"/>
  <c r="BW15" i="87"/>
  <c r="BV15" i="87"/>
  <c r="Y34" i="87" s="1"/>
  <c r="BU15" i="87"/>
  <c r="BT15" i="87"/>
  <c r="BS15" i="87"/>
  <c r="BR15" i="87"/>
  <c r="BQ15" i="87"/>
  <c r="BO15" i="87"/>
  <c r="BN15" i="87"/>
  <c r="BM15" i="87"/>
  <c r="P34" i="87" s="1"/>
  <c r="BL15" i="87"/>
  <c r="BK15" i="87"/>
  <c r="BJ15" i="87"/>
  <c r="BI15" i="87"/>
  <c r="BH15" i="87"/>
  <c r="BG15" i="87"/>
  <c r="BF15" i="87"/>
  <c r="BE15" i="87"/>
  <c r="H34" i="87" s="1"/>
  <c r="AX15" i="87"/>
  <c r="K126" i="87" s="1"/>
  <c r="AU15" i="87"/>
  <c r="AV15" i="87" s="1"/>
  <c r="AT15" i="87"/>
  <c r="AS15" i="87"/>
  <c r="I126" i="87" s="1"/>
  <c r="AO15" i="87"/>
  <c r="AN15" i="87"/>
  <c r="AM15" i="87"/>
  <c r="AL15" i="87"/>
  <c r="AK15" i="87"/>
  <c r="AJ15" i="87"/>
  <c r="AI15" i="87"/>
  <c r="AH15" i="87"/>
  <c r="AG15" i="87"/>
  <c r="AF15" i="87"/>
  <c r="BZ14" i="87"/>
  <c r="BY14" i="87"/>
  <c r="BX14" i="87"/>
  <c r="BW14" i="87"/>
  <c r="BV14" i="87"/>
  <c r="BU14" i="87"/>
  <c r="BT14" i="87"/>
  <c r="BS14" i="87"/>
  <c r="BS36" i="87" s="1"/>
  <c r="AV85" i="87" s="1"/>
  <c r="I80" i="87" s="1"/>
  <c r="BR14" i="87"/>
  <c r="BQ14" i="87"/>
  <c r="BO14" i="87"/>
  <c r="BN14" i="87"/>
  <c r="BM14" i="87"/>
  <c r="BL14" i="87"/>
  <c r="BK14" i="87"/>
  <c r="BJ14" i="87"/>
  <c r="BJ36" i="87" s="1"/>
  <c r="AW87" i="87" s="1"/>
  <c r="K79" i="87" s="1"/>
  <c r="BI14" i="87"/>
  <c r="BH14" i="87"/>
  <c r="BG14" i="87"/>
  <c r="BF14" i="87"/>
  <c r="BE14" i="87"/>
  <c r="AX14" i="87"/>
  <c r="K125" i="87" s="1"/>
  <c r="AV14" i="87"/>
  <c r="AU14" i="87"/>
  <c r="H125" i="87" s="1"/>
  <c r="AT14" i="87"/>
  <c r="AS14" i="87"/>
  <c r="I125" i="87" s="1"/>
  <c r="AO14" i="87"/>
  <c r="AN14" i="87"/>
  <c r="AM14" i="87"/>
  <c r="AL14" i="87"/>
  <c r="AK14" i="87"/>
  <c r="AW14" i="87" s="1"/>
  <c r="J125" i="87" s="1"/>
  <c r="AJ14" i="87"/>
  <c r="AI14" i="87"/>
  <c r="AH14" i="87"/>
  <c r="AG14" i="87"/>
  <c r="AF14" i="87"/>
  <c r="BZ13" i="87"/>
  <c r="BY13" i="87"/>
  <c r="BX13" i="87"/>
  <c r="BW13" i="87"/>
  <c r="BV13" i="87"/>
  <c r="BU13" i="87"/>
  <c r="BT13" i="87"/>
  <c r="BS13" i="87"/>
  <c r="BR13" i="87"/>
  <c r="BQ13" i="87"/>
  <c r="BO13" i="87"/>
  <c r="BN13" i="87"/>
  <c r="BM13" i="87"/>
  <c r="BL13" i="87"/>
  <c r="BK13" i="87"/>
  <c r="BJ13" i="87"/>
  <c r="BI13" i="87"/>
  <c r="BH13" i="87"/>
  <c r="BG13" i="87"/>
  <c r="BF13" i="87"/>
  <c r="BE13" i="87"/>
  <c r="AX13" i="87"/>
  <c r="K124" i="87" s="1"/>
  <c r="AV13" i="87"/>
  <c r="AU13" i="87"/>
  <c r="AS13" i="87"/>
  <c r="AO13" i="87"/>
  <c r="AN13" i="87"/>
  <c r="AM13" i="87"/>
  <c r="AL13" i="87"/>
  <c r="AK13" i="87"/>
  <c r="AW13" i="87" s="1"/>
  <c r="J124" i="87" s="1"/>
  <c r="AJ13" i="87"/>
  <c r="AI13" i="87"/>
  <c r="AH13" i="87"/>
  <c r="AG13" i="87"/>
  <c r="AF13" i="87"/>
  <c r="BZ12" i="87"/>
  <c r="BY12" i="87"/>
  <c r="BX12" i="87"/>
  <c r="BW12" i="87"/>
  <c r="BW36" i="87" s="1"/>
  <c r="AV89" i="87" s="1"/>
  <c r="BV12" i="87"/>
  <c r="BV36" i="87" s="1"/>
  <c r="AV88" i="87" s="1"/>
  <c r="BU12" i="87"/>
  <c r="BU36" i="87" s="1"/>
  <c r="AV87" i="87" s="1"/>
  <c r="K80" i="87" s="1"/>
  <c r="BT12" i="87"/>
  <c r="BT36" i="87" s="1"/>
  <c r="AV86" i="87" s="1"/>
  <c r="J80" i="87" s="1"/>
  <c r="BS12" i="87"/>
  <c r="BR12" i="87"/>
  <c r="BQ12" i="87"/>
  <c r="BO12" i="87"/>
  <c r="BN12" i="87"/>
  <c r="BN36" i="87" s="1"/>
  <c r="AW91" i="87" s="1"/>
  <c r="BM12" i="87"/>
  <c r="BM36" i="87" s="1"/>
  <c r="AW90" i="87" s="1"/>
  <c r="BL12" i="87"/>
  <c r="BL36" i="87" s="1"/>
  <c r="AW89" i="87" s="1"/>
  <c r="BK12" i="87"/>
  <c r="BK36" i="87" s="1"/>
  <c r="AW88" i="87" s="1"/>
  <c r="BJ12" i="87"/>
  <c r="BI12" i="87"/>
  <c r="BH12" i="87"/>
  <c r="BG12" i="87"/>
  <c r="BF12" i="87"/>
  <c r="BF36" i="87" s="1"/>
  <c r="AW83" i="87" s="1"/>
  <c r="G79" i="87" s="1"/>
  <c r="BE12" i="87"/>
  <c r="BE36" i="87" s="1"/>
  <c r="AW82" i="87" s="1"/>
  <c r="F79" i="87" s="1"/>
  <c r="AX12" i="87"/>
  <c r="K123" i="87" s="1"/>
  <c r="AV12" i="87"/>
  <c r="AU12" i="87"/>
  <c r="H123" i="87" s="1"/>
  <c r="AS12" i="87"/>
  <c r="I123" i="87" s="1"/>
  <c r="AO12" i="87"/>
  <c r="AN12" i="87"/>
  <c r="AM12" i="87"/>
  <c r="AL12" i="87"/>
  <c r="AK12" i="87"/>
  <c r="AJ12" i="87"/>
  <c r="AI12" i="87"/>
  <c r="AH12" i="87"/>
  <c r="AG12" i="87"/>
  <c r="AF12" i="87"/>
  <c r="BZ11" i="87"/>
  <c r="BY11" i="87"/>
  <c r="BX11" i="87"/>
  <c r="BW11" i="87"/>
  <c r="BV11" i="87"/>
  <c r="BU11" i="87"/>
  <c r="BT11" i="87"/>
  <c r="BS11" i="87"/>
  <c r="BR11" i="87"/>
  <c r="BQ11" i="87"/>
  <c r="BO11" i="87"/>
  <c r="BN11" i="87"/>
  <c r="BM11" i="87"/>
  <c r="BL11" i="87"/>
  <c r="BK11" i="87"/>
  <c r="BJ11" i="87"/>
  <c r="BI11" i="87"/>
  <c r="BH11" i="87"/>
  <c r="BG11" i="87"/>
  <c r="BF11" i="87"/>
  <c r="BE11" i="87"/>
  <c r="AX11" i="87"/>
  <c r="K122" i="87" s="1"/>
  <c r="AU11" i="87"/>
  <c r="AS11" i="87"/>
  <c r="AT11" i="87" s="1"/>
  <c r="AO11" i="87"/>
  <c r="AN11" i="87"/>
  <c r="AM11" i="87"/>
  <c r="AL11" i="87"/>
  <c r="AK11" i="87"/>
  <c r="AJ11" i="87"/>
  <c r="AW11" i="87" s="1"/>
  <c r="J122" i="87" s="1"/>
  <c r="AI11" i="87"/>
  <c r="AH11" i="87"/>
  <c r="AG11" i="87"/>
  <c r="AF11" i="87"/>
  <c r="BZ10" i="87"/>
  <c r="BY10" i="87"/>
  <c r="BX10" i="87"/>
  <c r="BW10" i="87"/>
  <c r="BW31" i="87" s="1"/>
  <c r="BV10" i="87"/>
  <c r="BU10" i="87"/>
  <c r="BT10" i="87"/>
  <c r="BS10" i="87"/>
  <c r="BR10" i="87"/>
  <c r="BQ10" i="87"/>
  <c r="BO10" i="87"/>
  <c r="BN10" i="87"/>
  <c r="BN31" i="87" s="1"/>
  <c r="BM10" i="87"/>
  <c r="BL10" i="87"/>
  <c r="BK10" i="87"/>
  <c r="BJ10" i="87"/>
  <c r="BI10" i="87"/>
  <c r="BH10" i="87"/>
  <c r="BG10" i="87"/>
  <c r="BF10" i="87"/>
  <c r="BE10" i="87"/>
  <c r="AX10" i="87"/>
  <c r="K121" i="87" s="1"/>
  <c r="AU10" i="87"/>
  <c r="H121" i="87" s="1"/>
  <c r="AT10" i="87"/>
  <c r="AS10" i="87"/>
  <c r="I121" i="87" s="1"/>
  <c r="AO10" i="87"/>
  <c r="AN10" i="87"/>
  <c r="AM10" i="87"/>
  <c r="AL10" i="87"/>
  <c r="AK10" i="87"/>
  <c r="AJ10" i="87"/>
  <c r="AW10" i="87" s="1"/>
  <c r="J121" i="87" s="1"/>
  <c r="AI10" i="87"/>
  <c r="AH10" i="87"/>
  <c r="AG10" i="87"/>
  <c r="AF10" i="87"/>
  <c r="BZ9" i="87"/>
  <c r="BY9" i="87"/>
  <c r="BX9" i="87"/>
  <c r="BW9" i="87"/>
  <c r="BV9" i="87"/>
  <c r="BU9" i="87"/>
  <c r="BT9" i="87"/>
  <c r="BT35" i="87" s="1"/>
  <c r="AT86" i="87" s="1"/>
  <c r="J78" i="87" s="1"/>
  <c r="BS9" i="87"/>
  <c r="BR9" i="87"/>
  <c r="BQ9" i="87"/>
  <c r="BO9" i="87"/>
  <c r="BN9" i="87"/>
  <c r="BM9" i="87"/>
  <c r="BL9" i="87"/>
  <c r="BK9" i="87"/>
  <c r="BK35" i="87" s="1"/>
  <c r="AU88" i="87" s="1"/>
  <c r="BJ9" i="87"/>
  <c r="BI9" i="87"/>
  <c r="BH9" i="87"/>
  <c r="BG9" i="87"/>
  <c r="BF9" i="87"/>
  <c r="BE9" i="87"/>
  <c r="AX9" i="87"/>
  <c r="K120" i="87" s="1"/>
  <c r="AU9" i="87"/>
  <c r="AV9" i="87" s="1"/>
  <c r="AS9" i="87"/>
  <c r="AT9" i="87" s="1"/>
  <c r="AO9" i="87"/>
  <c r="AN9" i="87"/>
  <c r="AM9" i="87"/>
  <c r="AL9" i="87"/>
  <c r="AW9" i="87" s="1"/>
  <c r="J120" i="87" s="1"/>
  <c r="AK9" i="87"/>
  <c r="AJ9" i="87"/>
  <c r="AI9" i="87"/>
  <c r="AH9" i="87"/>
  <c r="AG9" i="87"/>
  <c r="AF9" i="87"/>
  <c r="BZ8" i="87"/>
  <c r="BY8" i="87"/>
  <c r="BX8" i="87"/>
  <c r="BW8" i="87"/>
  <c r="BV8" i="87"/>
  <c r="BU8" i="87"/>
  <c r="BT8" i="87"/>
  <c r="BS8" i="87"/>
  <c r="BR8" i="87"/>
  <c r="BQ8" i="87"/>
  <c r="BO8" i="87"/>
  <c r="BN8" i="87"/>
  <c r="BM8" i="87"/>
  <c r="BL8" i="87"/>
  <c r="BK8" i="87"/>
  <c r="BJ8" i="87"/>
  <c r="BI8" i="87"/>
  <c r="BH8" i="87"/>
  <c r="BG8" i="87"/>
  <c r="BF8" i="87"/>
  <c r="BE8" i="87"/>
  <c r="AX8" i="87"/>
  <c r="K119" i="87" s="1"/>
  <c r="AU8" i="87"/>
  <c r="H119" i="87" s="1"/>
  <c r="AT8" i="87"/>
  <c r="AS8" i="87"/>
  <c r="I119" i="87" s="1"/>
  <c r="AO8" i="87"/>
  <c r="AN8" i="87"/>
  <c r="AM8" i="87"/>
  <c r="AL8" i="87"/>
  <c r="AK8" i="87"/>
  <c r="AJ8" i="87"/>
  <c r="AI8" i="87"/>
  <c r="AH8" i="87"/>
  <c r="AG8" i="87"/>
  <c r="AF8" i="87"/>
  <c r="BZ7" i="87"/>
  <c r="BY7" i="87"/>
  <c r="BX7" i="87"/>
  <c r="BW7" i="87"/>
  <c r="BV7" i="87"/>
  <c r="BU7" i="87"/>
  <c r="BT7" i="87"/>
  <c r="BS7" i="87"/>
  <c r="BR7" i="87"/>
  <c r="BQ7" i="87"/>
  <c r="BO7" i="87"/>
  <c r="BN7" i="87"/>
  <c r="BM7" i="87"/>
  <c r="BL7" i="87"/>
  <c r="BK7" i="87"/>
  <c r="BJ7" i="87"/>
  <c r="BI7" i="87"/>
  <c r="BH7" i="87"/>
  <c r="BG7" i="87"/>
  <c r="BF7" i="87"/>
  <c r="BE7" i="87"/>
  <c r="AX7" i="87"/>
  <c r="K118" i="87" s="1"/>
  <c r="AU7" i="87"/>
  <c r="AV7" i="87" s="1"/>
  <c r="AT7" i="87"/>
  <c r="AS7" i="87"/>
  <c r="I118" i="87" s="1"/>
  <c r="AO7" i="87"/>
  <c r="AN7" i="87"/>
  <c r="AM7" i="87"/>
  <c r="AL7" i="87"/>
  <c r="AK7" i="87"/>
  <c r="AJ7" i="87"/>
  <c r="AI7" i="87"/>
  <c r="AH7" i="87"/>
  <c r="AG7" i="87"/>
  <c r="AF7" i="87"/>
  <c r="BZ6" i="87"/>
  <c r="BY6" i="87"/>
  <c r="BX6" i="87"/>
  <c r="BW6" i="87"/>
  <c r="BV6" i="87"/>
  <c r="BU6" i="87"/>
  <c r="BT6" i="87"/>
  <c r="BS6" i="87"/>
  <c r="BR6" i="87"/>
  <c r="BQ6" i="87"/>
  <c r="BO6" i="87"/>
  <c r="BN6" i="87"/>
  <c r="BM6" i="87"/>
  <c r="BL6" i="87"/>
  <c r="BK6" i="87"/>
  <c r="BJ6" i="87"/>
  <c r="BI6" i="87"/>
  <c r="BH6" i="87"/>
  <c r="BG6" i="87"/>
  <c r="BF6" i="87"/>
  <c r="BE6" i="87"/>
  <c r="AX6" i="87"/>
  <c r="K117" i="87" s="1"/>
  <c r="AV6" i="87"/>
  <c r="AU6" i="87"/>
  <c r="H117" i="87" s="1"/>
  <c r="AT6" i="87"/>
  <c r="AS6" i="87"/>
  <c r="I117" i="87" s="1"/>
  <c r="AO6" i="87"/>
  <c r="AN6" i="87"/>
  <c r="AM6" i="87"/>
  <c r="AL6" i="87"/>
  <c r="AK6" i="87"/>
  <c r="AW6" i="87" s="1"/>
  <c r="J117" i="87" s="1"/>
  <c r="AJ6" i="87"/>
  <c r="AI6" i="87"/>
  <c r="AH6" i="87"/>
  <c r="AG6" i="87"/>
  <c r="AF6" i="87"/>
  <c r="BZ5" i="87"/>
  <c r="BY5" i="87"/>
  <c r="BX5" i="87"/>
  <c r="BW5" i="87"/>
  <c r="BV5" i="87"/>
  <c r="BU5" i="87"/>
  <c r="BT5" i="87"/>
  <c r="BS5" i="87"/>
  <c r="BR5" i="87"/>
  <c r="BQ5" i="87"/>
  <c r="BO5" i="87"/>
  <c r="BN5" i="87"/>
  <c r="BM5" i="87"/>
  <c r="BL5" i="87"/>
  <c r="BK5" i="87"/>
  <c r="BJ5" i="87"/>
  <c r="BI5" i="87"/>
  <c r="BH5" i="87"/>
  <c r="BG5" i="87"/>
  <c r="BF5" i="87"/>
  <c r="BE5" i="87"/>
  <c r="AX5" i="87"/>
  <c r="K116" i="87" s="1"/>
  <c r="AV5" i="87"/>
  <c r="AU5" i="87"/>
  <c r="AS5" i="87"/>
  <c r="AO5" i="87"/>
  <c r="AN5" i="87"/>
  <c r="AM5" i="87"/>
  <c r="AL5" i="87"/>
  <c r="AK5" i="87"/>
  <c r="AW5" i="87" s="1"/>
  <c r="J116" i="87" s="1"/>
  <c r="AJ5" i="87"/>
  <c r="AI5" i="87"/>
  <c r="AH5" i="87"/>
  <c r="AG5" i="87"/>
  <c r="AF5" i="87"/>
  <c r="BZ4" i="87"/>
  <c r="BY4" i="87"/>
  <c r="BX4" i="87"/>
  <c r="BW4" i="87"/>
  <c r="BV4" i="87"/>
  <c r="BU4" i="87"/>
  <c r="BU32" i="87" s="1"/>
  <c r="BT4" i="87"/>
  <c r="BS4" i="87"/>
  <c r="BR4" i="87"/>
  <c r="BQ4" i="87"/>
  <c r="BO4" i="87"/>
  <c r="BN4" i="87"/>
  <c r="BM4" i="87"/>
  <c r="BL4" i="87"/>
  <c r="BK4" i="87"/>
  <c r="BJ4" i="87"/>
  <c r="BI4" i="87"/>
  <c r="BH4" i="87"/>
  <c r="BG4" i="87"/>
  <c r="BF4" i="87"/>
  <c r="BE4" i="87"/>
  <c r="AX4" i="87"/>
  <c r="K115" i="87" s="1"/>
  <c r="AU4" i="87"/>
  <c r="AV4" i="87" s="1"/>
  <c r="AT4" i="87"/>
  <c r="AS4" i="87"/>
  <c r="I115" i="87" s="1"/>
  <c r="AO4" i="87"/>
  <c r="AN4" i="87"/>
  <c r="AM4" i="87"/>
  <c r="AL4" i="87"/>
  <c r="AW4" i="87" s="1" a="1"/>
  <c r="AW4" i="87" s="1"/>
  <c r="J115" i="87" s="1"/>
  <c r="AK4" i="87"/>
  <c r="AJ4" i="87"/>
  <c r="AI4" i="87"/>
  <c r="AH4" i="87"/>
  <c r="AG4" i="87"/>
  <c r="AF4" i="87"/>
  <c r="BZ3" i="87"/>
  <c r="BY3" i="87"/>
  <c r="BY33" i="87" s="1"/>
  <c r="BX3" i="87"/>
  <c r="BW3" i="87"/>
  <c r="BV3" i="87"/>
  <c r="BV31" i="87" s="1"/>
  <c r="BU3" i="87"/>
  <c r="BU31" i="87" s="1"/>
  <c r="BT3" i="87"/>
  <c r="BS3" i="87"/>
  <c r="BR3" i="87"/>
  <c r="BR33" i="87" s="1"/>
  <c r="BQ3" i="87"/>
  <c r="BQ33" i="87" s="1"/>
  <c r="BO3" i="87"/>
  <c r="BN3" i="87"/>
  <c r="BM3" i="87"/>
  <c r="BM31" i="87" s="1"/>
  <c r="BL3" i="87"/>
  <c r="BL31" i="87" s="1"/>
  <c r="BK3" i="87"/>
  <c r="BJ3" i="87"/>
  <c r="BI3" i="87"/>
  <c r="BI33" i="87" s="1"/>
  <c r="BH3" i="87"/>
  <c r="BH33" i="87" s="1"/>
  <c r="BG3" i="87"/>
  <c r="BF3" i="87"/>
  <c r="BE3" i="87"/>
  <c r="BE31" i="87" s="1"/>
  <c r="AX3" i="87"/>
  <c r="K114" i="87" s="1"/>
  <c r="AV3" i="87"/>
  <c r="AU3" i="87"/>
  <c r="AT3" i="87"/>
  <c r="AS3" i="87"/>
  <c r="I114" i="87" s="1"/>
  <c r="AO3" i="87"/>
  <c r="AN3" i="87"/>
  <c r="AM3" i="87"/>
  <c r="AL3" i="87"/>
  <c r="AK3" i="87"/>
  <c r="AW3" i="87" s="1"/>
  <c r="J114" i="87" s="1"/>
  <c r="AJ3" i="87"/>
  <c r="AI3" i="87"/>
  <c r="AH3" i="87"/>
  <c r="AG3" i="87"/>
  <c r="AF3" i="87"/>
  <c r="H136" i="86"/>
  <c r="H134" i="86"/>
  <c r="H128" i="86"/>
  <c r="H126" i="86"/>
  <c r="J120" i="86"/>
  <c r="H120" i="86"/>
  <c r="H118" i="86"/>
  <c r="H114" i="86"/>
  <c r="B48" i="86"/>
  <c r="B47" i="86"/>
  <c r="B46" i="86"/>
  <c r="BK37" i="86"/>
  <c r="AY88" i="86" s="1"/>
  <c r="BI37" i="86"/>
  <c r="AY86" i="86" s="1"/>
  <c r="J81" i="86" s="1"/>
  <c r="BQ34" i="86"/>
  <c r="AR83" i="86" s="1"/>
  <c r="G84" i="86" s="1"/>
  <c r="H34" i="86"/>
  <c r="AC33" i="86"/>
  <c r="AB33" i="86"/>
  <c r="AA33" i="86"/>
  <c r="Z33" i="86"/>
  <c r="Y33" i="86"/>
  <c r="X33" i="86"/>
  <c r="W33" i="86"/>
  <c r="V33" i="86"/>
  <c r="U33" i="86"/>
  <c r="T33" i="86"/>
  <c r="R33" i="86"/>
  <c r="Q33" i="86"/>
  <c r="P33" i="86"/>
  <c r="O33" i="86"/>
  <c r="N33" i="86"/>
  <c r="M33" i="86"/>
  <c r="L33" i="86"/>
  <c r="K33" i="86"/>
  <c r="J33" i="86"/>
  <c r="I33" i="86"/>
  <c r="H33" i="86"/>
  <c r="AC32" i="86"/>
  <c r="AB32" i="86"/>
  <c r="AA32" i="86"/>
  <c r="Z32" i="86"/>
  <c r="Y32" i="86"/>
  <c r="X32" i="86"/>
  <c r="W32" i="86"/>
  <c r="V32" i="86"/>
  <c r="U32" i="86"/>
  <c r="T32" i="86"/>
  <c r="R32" i="86"/>
  <c r="Q32" i="86"/>
  <c r="P32" i="86"/>
  <c r="O32" i="86"/>
  <c r="N32" i="86"/>
  <c r="M32" i="86"/>
  <c r="L32" i="86"/>
  <c r="K32" i="86"/>
  <c r="J32" i="86"/>
  <c r="I32" i="86"/>
  <c r="H32" i="86"/>
  <c r="BH31" i="86"/>
  <c r="AC31" i="86"/>
  <c r="AB31" i="86"/>
  <c r="AA31" i="86"/>
  <c r="Z31" i="86"/>
  <c r="Y31" i="86"/>
  <c r="X31" i="86"/>
  <c r="W31" i="86"/>
  <c r="V31" i="86"/>
  <c r="U31" i="86"/>
  <c r="T31" i="86"/>
  <c r="R31" i="86"/>
  <c r="Q31" i="86"/>
  <c r="P31" i="86"/>
  <c r="O31" i="86"/>
  <c r="N31" i="86"/>
  <c r="M31" i="86"/>
  <c r="L31" i="86"/>
  <c r="K31" i="86"/>
  <c r="J31" i="86"/>
  <c r="I31" i="86"/>
  <c r="H31" i="86"/>
  <c r="BZ30" i="86"/>
  <c r="BY30" i="86"/>
  <c r="BX30" i="86"/>
  <c r="BW30" i="86"/>
  <c r="BV30" i="86"/>
  <c r="BU30" i="86"/>
  <c r="BT30" i="86"/>
  <c r="BS30" i="86"/>
  <c r="BR30" i="86"/>
  <c r="BQ30" i="86"/>
  <c r="BO30" i="86"/>
  <c r="BN30" i="86"/>
  <c r="BM30" i="86"/>
  <c r="BL30" i="86"/>
  <c r="BK30" i="86"/>
  <c r="BJ30" i="86"/>
  <c r="BI30" i="86"/>
  <c r="BH30" i="86"/>
  <c r="BG30" i="86"/>
  <c r="BF30" i="86"/>
  <c r="BE30" i="86"/>
  <c r="AX30" i="86"/>
  <c r="K141" i="86" s="1"/>
  <c r="AV30" i="86"/>
  <c r="AU30" i="86"/>
  <c r="H141" i="86" s="1"/>
  <c r="AS30" i="86"/>
  <c r="AT30" i="86" s="1"/>
  <c r="AO30" i="86"/>
  <c r="AN30" i="86"/>
  <c r="AM30" i="86"/>
  <c r="AL30" i="86"/>
  <c r="AK30" i="86"/>
  <c r="AJ30" i="86"/>
  <c r="AI30" i="86"/>
  <c r="AH30" i="86"/>
  <c r="AG30" i="86"/>
  <c r="AF30" i="86"/>
  <c r="BZ29" i="86"/>
  <c r="BY29" i="86"/>
  <c r="BX29" i="86"/>
  <c r="AA34" i="86" s="1"/>
  <c r="BW29" i="86"/>
  <c r="BV29" i="86"/>
  <c r="BU29" i="86"/>
  <c r="BT29" i="86"/>
  <c r="BS29" i="86"/>
  <c r="BR29" i="86"/>
  <c r="BQ29" i="86"/>
  <c r="BO29" i="86"/>
  <c r="R34" i="86" s="1"/>
  <c r="BN29" i="86"/>
  <c r="BM29" i="86"/>
  <c r="BL29" i="86"/>
  <c r="BK29" i="86"/>
  <c r="BJ29" i="86"/>
  <c r="BI29" i="86"/>
  <c r="BH29" i="86"/>
  <c r="BG29" i="86"/>
  <c r="BF29" i="86"/>
  <c r="BE29" i="86"/>
  <c r="AX29" i="86"/>
  <c r="K140" i="86" s="1"/>
  <c r="AU29" i="86"/>
  <c r="AS29" i="86"/>
  <c r="AO29" i="86"/>
  <c r="AN29" i="86"/>
  <c r="AM29" i="86"/>
  <c r="AL29" i="86"/>
  <c r="AK29" i="86"/>
  <c r="AJ29" i="86"/>
  <c r="AW29" i="86" s="1"/>
  <c r="J140" i="86" s="1"/>
  <c r="AI29" i="86"/>
  <c r="AH29" i="86"/>
  <c r="AG29" i="86"/>
  <c r="AF29" i="86"/>
  <c r="BZ28" i="86"/>
  <c r="BY28" i="86"/>
  <c r="BX28" i="86"/>
  <c r="BW28" i="86"/>
  <c r="BV28" i="86"/>
  <c r="BU28" i="86"/>
  <c r="BT28" i="86"/>
  <c r="BS28" i="86"/>
  <c r="BR28" i="86"/>
  <c r="BQ28" i="86"/>
  <c r="BO28" i="86"/>
  <c r="BN28" i="86"/>
  <c r="BM28" i="86"/>
  <c r="BL28" i="86"/>
  <c r="BK28" i="86"/>
  <c r="BJ28" i="86"/>
  <c r="BI28" i="86"/>
  <c r="BH28" i="86"/>
  <c r="BG28" i="86"/>
  <c r="BF28" i="86"/>
  <c r="BE28" i="86"/>
  <c r="AX28" i="86"/>
  <c r="K139" i="86" s="1"/>
  <c r="AU28" i="86"/>
  <c r="AV28" i="86" s="1"/>
  <c r="AS28" i="86"/>
  <c r="I139" i="86" s="1"/>
  <c r="AO28" i="86"/>
  <c r="AN28" i="86"/>
  <c r="AM28" i="86"/>
  <c r="AL28" i="86"/>
  <c r="AW28" i="86" s="1"/>
  <c r="J139" i="86" s="1"/>
  <c r="AK28" i="86"/>
  <c r="AJ28" i="86"/>
  <c r="AI28" i="86"/>
  <c r="AH28" i="86"/>
  <c r="AG28" i="86"/>
  <c r="AF28" i="86"/>
  <c r="BZ27" i="86"/>
  <c r="BZ37" i="86" s="1"/>
  <c r="AX92" i="86" s="1"/>
  <c r="BY27" i="86"/>
  <c r="BX27" i="86"/>
  <c r="BW27" i="86"/>
  <c r="BV27" i="86"/>
  <c r="BU27" i="86"/>
  <c r="BT27" i="86"/>
  <c r="BS27" i="86"/>
  <c r="BR27" i="86"/>
  <c r="BR37" i="86" s="1"/>
  <c r="AX84" i="86" s="1"/>
  <c r="H82" i="86" s="1"/>
  <c r="BQ27" i="86"/>
  <c r="BO27" i="86"/>
  <c r="BN27" i="86"/>
  <c r="BM27" i="86"/>
  <c r="BL27" i="86"/>
  <c r="BK27" i="86"/>
  <c r="BJ27" i="86"/>
  <c r="BI27" i="86"/>
  <c r="BH27" i="86"/>
  <c r="BG27" i="86"/>
  <c r="BF27" i="86"/>
  <c r="BE27" i="86"/>
  <c r="AX27" i="86"/>
  <c r="K138" i="86" s="1"/>
  <c r="AU27" i="86"/>
  <c r="AT27" i="86"/>
  <c r="AS27" i="86"/>
  <c r="I138" i="86" s="1"/>
  <c r="AO27" i="86"/>
  <c r="AN27" i="86"/>
  <c r="AM27" i="86"/>
  <c r="AL27" i="86"/>
  <c r="AK27" i="86"/>
  <c r="AJ27" i="86"/>
  <c r="AW27" i="86" s="1"/>
  <c r="J138" i="86" s="1"/>
  <c r="AI27" i="86"/>
  <c r="AH27" i="86"/>
  <c r="AG27" i="86"/>
  <c r="AF27" i="86"/>
  <c r="BZ26" i="86"/>
  <c r="BY26" i="86"/>
  <c r="BX26" i="86"/>
  <c r="BW26" i="86"/>
  <c r="BV26" i="86"/>
  <c r="BU26" i="86"/>
  <c r="BT26" i="86"/>
  <c r="BS26" i="86"/>
  <c r="BR26" i="86"/>
  <c r="BQ26" i="86"/>
  <c r="BO26" i="86"/>
  <c r="BN26" i="86"/>
  <c r="BM26" i="86"/>
  <c r="BL26" i="86"/>
  <c r="BK26" i="86"/>
  <c r="BJ26" i="86"/>
  <c r="BI26" i="86"/>
  <c r="BH26" i="86"/>
  <c r="BG26" i="86"/>
  <c r="BF26" i="86"/>
  <c r="BE26" i="86"/>
  <c r="AX26" i="86"/>
  <c r="K137" i="86" s="1"/>
  <c r="AU26" i="86"/>
  <c r="H137" i="86" s="1"/>
  <c r="AT26" i="86"/>
  <c r="AS26" i="86"/>
  <c r="I137" i="86" s="1"/>
  <c r="AO26" i="86"/>
  <c r="AN26" i="86"/>
  <c r="AM26" i="86"/>
  <c r="AL26" i="86"/>
  <c r="AK26" i="86"/>
  <c r="AJ26" i="86"/>
  <c r="AW26" i="86" s="1"/>
  <c r="J137" i="86" s="1"/>
  <c r="AI26" i="86"/>
  <c r="AH26" i="86"/>
  <c r="AG26" i="86"/>
  <c r="AF26" i="86"/>
  <c r="BZ25" i="86"/>
  <c r="BY25" i="86"/>
  <c r="BX25" i="86"/>
  <c r="BW25" i="86"/>
  <c r="BV25" i="86"/>
  <c r="Y34" i="86" s="1"/>
  <c r="BU25" i="86"/>
  <c r="BT25" i="86"/>
  <c r="BT37" i="86" s="1"/>
  <c r="AX86" i="86" s="1"/>
  <c r="J82" i="86" s="1"/>
  <c r="BS25" i="86"/>
  <c r="BR25" i="86"/>
  <c r="BQ25" i="86"/>
  <c r="BO25" i="86"/>
  <c r="BN25" i="86"/>
  <c r="BM25" i="86"/>
  <c r="BL25" i="86"/>
  <c r="BK25" i="86"/>
  <c r="BJ25" i="86"/>
  <c r="BI25" i="86"/>
  <c r="BH25" i="86"/>
  <c r="BG25" i="86"/>
  <c r="BF25" i="86"/>
  <c r="BE25" i="86"/>
  <c r="AX25" i="86"/>
  <c r="K136" i="86" s="1"/>
  <c r="AV25" i="86"/>
  <c r="AU25" i="86"/>
  <c r="AT25" i="86"/>
  <c r="AS25" i="86"/>
  <c r="I136" i="86" s="1"/>
  <c r="AO25" i="86"/>
  <c r="AN25" i="86"/>
  <c r="AM25" i="86"/>
  <c r="AL25" i="86"/>
  <c r="AW25" i="86" s="1"/>
  <c r="J136" i="86" s="1"/>
  <c r="AK25" i="86"/>
  <c r="AJ25" i="86"/>
  <c r="AI25" i="86"/>
  <c r="AH25" i="86"/>
  <c r="AG25" i="86"/>
  <c r="AF25" i="86"/>
  <c r="BZ24" i="86"/>
  <c r="BY24" i="86"/>
  <c r="BX24" i="86"/>
  <c r="BW24" i="86"/>
  <c r="BV24" i="86"/>
  <c r="BU24" i="86"/>
  <c r="BT24" i="86"/>
  <c r="BS24" i="86"/>
  <c r="BR24" i="86"/>
  <c r="BQ24" i="86"/>
  <c r="BO24" i="86"/>
  <c r="BN24" i="86"/>
  <c r="BM24" i="86"/>
  <c r="BL24" i="86"/>
  <c r="BK24" i="86"/>
  <c r="BJ24" i="86"/>
  <c r="BI24" i="86"/>
  <c r="BH24" i="86"/>
  <c r="BG24" i="86"/>
  <c r="BF24" i="86"/>
  <c r="BE24" i="86"/>
  <c r="AX24" i="86"/>
  <c r="K135" i="86" s="1"/>
  <c r="AV24" i="86"/>
  <c r="AU24" i="86"/>
  <c r="H135" i="86" s="1"/>
  <c r="AT24" i="86"/>
  <c r="AS24" i="86"/>
  <c r="I135" i="86" s="1"/>
  <c r="AO24" i="86"/>
  <c r="AN24" i="86"/>
  <c r="AM24" i="86"/>
  <c r="AL24" i="86"/>
  <c r="AK24" i="86"/>
  <c r="AW24" i="86" s="1"/>
  <c r="J135" i="86" s="1"/>
  <c r="AJ24" i="86"/>
  <c r="AI24" i="86"/>
  <c r="AH24" i="86"/>
  <c r="AG24" i="86"/>
  <c r="AF24" i="86"/>
  <c r="BZ23" i="86"/>
  <c r="BY23" i="86"/>
  <c r="BX23" i="86"/>
  <c r="BW23" i="86"/>
  <c r="BV23" i="86"/>
  <c r="BU23" i="86"/>
  <c r="BT23" i="86"/>
  <c r="BS23" i="86"/>
  <c r="BR23" i="86"/>
  <c r="BQ23" i="86"/>
  <c r="BO23" i="86"/>
  <c r="BN23" i="86"/>
  <c r="BM23" i="86"/>
  <c r="BL23" i="86"/>
  <c r="BK23" i="86"/>
  <c r="BJ23" i="86"/>
  <c r="BI23" i="86"/>
  <c r="BH23" i="86"/>
  <c r="BG23" i="86"/>
  <c r="BF23" i="86"/>
  <c r="BE23" i="86"/>
  <c r="AX23" i="86"/>
  <c r="K134" i="86" s="1"/>
  <c r="AV23" i="86"/>
  <c r="AU23" i="86"/>
  <c r="AS23" i="86"/>
  <c r="AO23" i="86"/>
  <c r="AN23" i="86"/>
  <c r="AM23" i="86"/>
  <c r="AL23" i="86"/>
  <c r="AK23" i="86"/>
  <c r="AJ23" i="86"/>
  <c r="AI23" i="86"/>
  <c r="AH23" i="86"/>
  <c r="AG23" i="86"/>
  <c r="AF23" i="86"/>
  <c r="BZ22" i="86"/>
  <c r="BY22" i="86"/>
  <c r="BX22" i="86"/>
  <c r="BW22" i="86"/>
  <c r="BV22" i="86"/>
  <c r="BU22" i="86"/>
  <c r="BT22" i="86"/>
  <c r="BS22" i="86"/>
  <c r="BS34" i="86" s="1"/>
  <c r="AR85" i="86" s="1"/>
  <c r="I84" i="86" s="1"/>
  <c r="BR22" i="86"/>
  <c r="BQ22" i="86"/>
  <c r="BO22" i="86"/>
  <c r="BN22" i="86"/>
  <c r="BM22" i="86"/>
  <c r="BL22" i="86"/>
  <c r="BK22" i="86"/>
  <c r="BJ22" i="86"/>
  <c r="BJ36" i="86" s="1"/>
  <c r="AW87" i="86" s="1"/>
  <c r="K79" i="86" s="1"/>
  <c r="BI22" i="86"/>
  <c r="BH22" i="86"/>
  <c r="BG22" i="86"/>
  <c r="BF22" i="86"/>
  <c r="BE22" i="86"/>
  <c r="AX22" i="86"/>
  <c r="K133" i="86" s="1"/>
  <c r="AV22" i="86"/>
  <c r="AU22" i="86"/>
  <c r="H133" i="86" s="1"/>
  <c r="AS22" i="86"/>
  <c r="AT22" i="86" s="1"/>
  <c r="AO22" i="86"/>
  <c r="AN22" i="86"/>
  <c r="AM22" i="86"/>
  <c r="AL22" i="86"/>
  <c r="AK22" i="86"/>
  <c r="AJ22" i="86"/>
  <c r="AI22" i="86"/>
  <c r="AH22" i="86"/>
  <c r="AG22" i="86"/>
  <c r="AF22" i="86"/>
  <c r="BZ21" i="86"/>
  <c r="BY21" i="86"/>
  <c r="BX21" i="86"/>
  <c r="BW21" i="86"/>
  <c r="BV21" i="86"/>
  <c r="BU21" i="86"/>
  <c r="BT21" i="86"/>
  <c r="BS21" i="86"/>
  <c r="BR21" i="86"/>
  <c r="BQ21" i="86"/>
  <c r="BO21" i="86"/>
  <c r="BN21" i="86"/>
  <c r="BM21" i="86"/>
  <c r="BL21" i="86"/>
  <c r="BK21" i="86"/>
  <c r="BJ21" i="86"/>
  <c r="BI21" i="86"/>
  <c r="BH21" i="86"/>
  <c r="BG21" i="86"/>
  <c r="BF21" i="86"/>
  <c r="BE21" i="86"/>
  <c r="AX21" i="86"/>
  <c r="K132" i="86" s="1"/>
  <c r="AU21" i="86"/>
  <c r="AS21" i="86"/>
  <c r="AO21" i="86"/>
  <c r="AN21" i="86"/>
  <c r="AM21" i="86"/>
  <c r="AL21" i="86"/>
  <c r="AK21" i="86"/>
  <c r="AJ21" i="86"/>
  <c r="AI21" i="86"/>
  <c r="AH21" i="86"/>
  <c r="AG21" i="86"/>
  <c r="AF21" i="86"/>
  <c r="BZ20" i="86"/>
  <c r="BY20" i="86"/>
  <c r="BX20" i="86"/>
  <c r="BW20" i="86"/>
  <c r="BV20" i="86"/>
  <c r="BU20" i="86"/>
  <c r="BT20" i="86"/>
  <c r="BS20" i="86"/>
  <c r="BR20" i="86"/>
  <c r="BQ20" i="86"/>
  <c r="BO20" i="86"/>
  <c r="BN20" i="86"/>
  <c r="BM20" i="86"/>
  <c r="BL20" i="86"/>
  <c r="BK20" i="86"/>
  <c r="BJ20" i="86"/>
  <c r="BI20" i="86"/>
  <c r="BH20" i="86"/>
  <c r="BG20" i="86"/>
  <c r="BF20" i="86"/>
  <c r="BE20" i="86"/>
  <c r="AX20" i="86"/>
  <c r="K131" i="86" s="1"/>
  <c r="AU20" i="86"/>
  <c r="AV20" i="86" s="1"/>
  <c r="AS20" i="86"/>
  <c r="I131" i="86" s="1"/>
  <c r="AO20" i="86"/>
  <c r="AN20" i="86"/>
  <c r="AM20" i="86"/>
  <c r="AL20" i="86"/>
  <c r="AK20" i="86"/>
  <c r="AJ20" i="86"/>
  <c r="AI20" i="86"/>
  <c r="AH20" i="86"/>
  <c r="AG20" i="86"/>
  <c r="AF20" i="86"/>
  <c r="BZ19" i="86"/>
  <c r="BY19" i="86"/>
  <c r="BX19" i="86"/>
  <c r="BW19" i="86"/>
  <c r="BV19" i="86"/>
  <c r="BU19" i="86"/>
  <c r="BT19" i="86"/>
  <c r="BS19" i="86"/>
  <c r="BR19" i="86"/>
  <c r="BQ19" i="86"/>
  <c r="BO19" i="86"/>
  <c r="BN19" i="86"/>
  <c r="BM19" i="86"/>
  <c r="BL19" i="86"/>
  <c r="BK19" i="86"/>
  <c r="BJ19" i="86"/>
  <c r="BI19" i="86"/>
  <c r="BH19" i="86"/>
  <c r="BG19" i="86"/>
  <c r="BF19" i="86"/>
  <c r="BE19" i="86"/>
  <c r="AX19" i="86"/>
  <c r="K130" i="86" s="1"/>
  <c r="AU19" i="86"/>
  <c r="AT19" i="86"/>
  <c r="AS19" i="86"/>
  <c r="I130" i="86" s="1"/>
  <c r="AO19" i="86"/>
  <c r="AN19" i="86"/>
  <c r="AM19" i="86"/>
  <c r="AL19" i="86"/>
  <c r="AK19" i="86"/>
  <c r="AJ19" i="86"/>
  <c r="AW19" i="86" s="1"/>
  <c r="J130" i="86" s="1"/>
  <c r="AI19" i="86"/>
  <c r="AH19" i="86"/>
  <c r="AG19" i="86"/>
  <c r="AF19" i="86"/>
  <c r="BZ18" i="86"/>
  <c r="BY18" i="86"/>
  <c r="BX18" i="86"/>
  <c r="BW18" i="86"/>
  <c r="BV18" i="86"/>
  <c r="BU18" i="86"/>
  <c r="BT18" i="86"/>
  <c r="BS18" i="86"/>
  <c r="BR18" i="86"/>
  <c r="BQ18" i="86"/>
  <c r="BO18" i="86"/>
  <c r="BN18" i="86"/>
  <c r="BN31" i="86" s="1"/>
  <c r="BM18" i="86"/>
  <c r="BL18" i="86"/>
  <c r="BK18" i="86"/>
  <c r="BJ18" i="86"/>
  <c r="BI18" i="86"/>
  <c r="BH18" i="86"/>
  <c r="BG18" i="86"/>
  <c r="BF18" i="86"/>
  <c r="BE18" i="86"/>
  <c r="AX18" i="86"/>
  <c r="K129" i="86" s="1"/>
  <c r="AU18" i="86"/>
  <c r="H129" i="86" s="1"/>
  <c r="AT18" i="86"/>
  <c r="AS18" i="86"/>
  <c r="I129" i="86" s="1"/>
  <c r="AO18" i="86"/>
  <c r="AN18" i="86"/>
  <c r="AM18" i="86"/>
  <c r="AL18" i="86"/>
  <c r="AK18" i="86"/>
  <c r="AJ18" i="86"/>
  <c r="AI18" i="86"/>
  <c r="AH18" i="86"/>
  <c r="AG18" i="86"/>
  <c r="AF18" i="86"/>
  <c r="BZ17" i="86"/>
  <c r="BY17" i="86"/>
  <c r="BX17" i="86"/>
  <c r="BW17" i="86"/>
  <c r="BV17" i="86"/>
  <c r="BU17" i="86"/>
  <c r="BT17" i="86"/>
  <c r="BS17" i="86"/>
  <c r="BR17" i="86"/>
  <c r="BQ17" i="86"/>
  <c r="BO17" i="86"/>
  <c r="BN17" i="86"/>
  <c r="BM17" i="86"/>
  <c r="BL17" i="86"/>
  <c r="BK17" i="86"/>
  <c r="BJ17" i="86"/>
  <c r="BI17" i="86"/>
  <c r="BH17" i="86"/>
  <c r="BG17" i="86"/>
  <c r="BF17" i="86"/>
  <c r="BE17" i="86"/>
  <c r="AX17" i="86"/>
  <c r="K128" i="86" s="1"/>
  <c r="AV17" i="86"/>
  <c r="AU17" i="86"/>
  <c r="AT17" i="86"/>
  <c r="AS17" i="86"/>
  <c r="I128" i="86" s="1"/>
  <c r="AO17" i="86"/>
  <c r="AN17" i="86"/>
  <c r="AM17" i="86"/>
  <c r="AL17" i="86"/>
  <c r="AW17" i="86" s="1"/>
  <c r="J128" i="86" s="1"/>
  <c r="AK17" i="86"/>
  <c r="AJ17" i="86"/>
  <c r="AI17" i="86"/>
  <c r="AH17" i="86"/>
  <c r="AG17" i="86"/>
  <c r="AF17" i="86"/>
  <c r="BZ16" i="86"/>
  <c r="BY16" i="86"/>
  <c r="BY34" i="86" s="1"/>
  <c r="AR91" i="86" s="1"/>
  <c r="BX16" i="86"/>
  <c r="BW16" i="86"/>
  <c r="BV16" i="86"/>
  <c r="BU16" i="86"/>
  <c r="BT16" i="86"/>
  <c r="BS16" i="86"/>
  <c r="BR16" i="86"/>
  <c r="BQ16" i="86"/>
  <c r="BO16" i="86"/>
  <c r="BN16" i="86"/>
  <c r="BM16" i="86"/>
  <c r="BL16" i="86"/>
  <c r="BK16" i="86"/>
  <c r="BJ16" i="86"/>
  <c r="BI16" i="86"/>
  <c r="BH16" i="86"/>
  <c r="BG16" i="86"/>
  <c r="BF16" i="86"/>
  <c r="BE16" i="86"/>
  <c r="AX16" i="86"/>
  <c r="K127" i="86" s="1"/>
  <c r="AV16" i="86"/>
  <c r="AU16" i="86"/>
  <c r="H127" i="86" s="1"/>
  <c r="AT16" i="86"/>
  <c r="AS16" i="86"/>
  <c r="I127" i="86" s="1"/>
  <c r="AO16" i="86"/>
  <c r="AN16" i="86"/>
  <c r="AM16" i="86"/>
  <c r="AL16" i="86"/>
  <c r="AK16" i="86"/>
  <c r="AJ16" i="86"/>
  <c r="AI16" i="86"/>
  <c r="AH16" i="86"/>
  <c r="AG16" i="86"/>
  <c r="AF16" i="86"/>
  <c r="BZ15" i="86"/>
  <c r="BY15" i="86"/>
  <c r="BX15" i="86"/>
  <c r="BW15" i="86"/>
  <c r="BV15" i="86"/>
  <c r="BU15" i="86"/>
  <c r="BT15" i="86"/>
  <c r="BS15" i="86"/>
  <c r="BR15" i="86"/>
  <c r="BQ15" i="86"/>
  <c r="BO15" i="86"/>
  <c r="BN15" i="86"/>
  <c r="BM15" i="86"/>
  <c r="P34" i="86" s="1"/>
  <c r="BL15" i="86"/>
  <c r="BK15" i="86"/>
  <c r="BJ15" i="86"/>
  <c r="BI15" i="86"/>
  <c r="BH15" i="86"/>
  <c r="BG15" i="86"/>
  <c r="BF15" i="86"/>
  <c r="BE15" i="86"/>
  <c r="AX15" i="86"/>
  <c r="K126" i="86" s="1"/>
  <c r="AV15" i="86"/>
  <c r="AU15" i="86"/>
  <c r="AS15" i="86"/>
  <c r="AO15" i="86"/>
  <c r="AN15" i="86"/>
  <c r="AM15" i="86"/>
  <c r="AL15" i="86"/>
  <c r="AK15" i="86"/>
  <c r="AJ15" i="86"/>
  <c r="AI15" i="86"/>
  <c r="AH15" i="86"/>
  <c r="AG15" i="86"/>
  <c r="AF15" i="86"/>
  <c r="BZ14" i="86"/>
  <c r="BY14" i="86"/>
  <c r="BX14" i="86"/>
  <c r="BW14" i="86"/>
  <c r="BV14" i="86"/>
  <c r="BU14" i="86"/>
  <c r="BT14" i="86"/>
  <c r="BS14" i="86"/>
  <c r="BS36" i="86" s="1"/>
  <c r="AV85" i="86" s="1"/>
  <c r="I80" i="86" s="1"/>
  <c r="BR14" i="86"/>
  <c r="BQ14" i="86"/>
  <c r="BO14" i="86"/>
  <c r="BN14" i="86"/>
  <c r="BM14" i="86"/>
  <c r="BL14" i="86"/>
  <c r="BK14" i="86"/>
  <c r="BJ14" i="86"/>
  <c r="BI14" i="86"/>
  <c r="BH14" i="86"/>
  <c r="BG14" i="86"/>
  <c r="BF14" i="86"/>
  <c r="BE14" i="86"/>
  <c r="AX14" i="86"/>
  <c r="K125" i="86" s="1"/>
  <c r="AV14" i="86"/>
  <c r="AU14" i="86"/>
  <c r="H125" i="86" s="1"/>
  <c r="AS14" i="86"/>
  <c r="AT14" i="86" s="1"/>
  <c r="AO14" i="86"/>
  <c r="AN14" i="86"/>
  <c r="AM14" i="86"/>
  <c r="AL14" i="86"/>
  <c r="AK14" i="86"/>
  <c r="AJ14" i="86"/>
  <c r="AI14" i="86"/>
  <c r="AH14" i="86"/>
  <c r="AG14" i="86"/>
  <c r="AF14" i="86"/>
  <c r="BZ13" i="86"/>
  <c r="BY13" i="86"/>
  <c r="BX13" i="86"/>
  <c r="BW13" i="86"/>
  <c r="BV13" i="86"/>
  <c r="BU13" i="86"/>
  <c r="BT13" i="86"/>
  <c r="BS13" i="86"/>
  <c r="BR13" i="86"/>
  <c r="BQ13" i="86"/>
  <c r="BO13" i="86"/>
  <c r="BN13" i="86"/>
  <c r="BM13" i="86"/>
  <c r="BL13" i="86"/>
  <c r="BK13" i="86"/>
  <c r="BJ13" i="86"/>
  <c r="BI13" i="86"/>
  <c r="BH13" i="86"/>
  <c r="BG13" i="86"/>
  <c r="J34" i="86" s="1"/>
  <c r="BF13" i="86"/>
  <c r="BE13" i="86"/>
  <c r="AX13" i="86"/>
  <c r="K124" i="86" s="1"/>
  <c r="AU13" i="86"/>
  <c r="AS13" i="86"/>
  <c r="AO13" i="86"/>
  <c r="AN13" i="86"/>
  <c r="AM13" i="86"/>
  <c r="AL13" i="86"/>
  <c r="AK13" i="86"/>
  <c r="AJ13" i="86"/>
  <c r="AI13" i="86"/>
  <c r="AH13" i="86"/>
  <c r="AG13" i="86"/>
  <c r="AF13" i="86"/>
  <c r="BZ12" i="86"/>
  <c r="BZ36" i="86" s="1"/>
  <c r="AV92" i="86" s="1"/>
  <c r="BY12" i="86"/>
  <c r="BX12" i="86"/>
  <c r="BW12" i="86"/>
  <c r="BV12" i="86"/>
  <c r="BV36" i="86" s="1"/>
  <c r="AV88" i="86" s="1"/>
  <c r="BU12" i="86"/>
  <c r="BU36" i="86" s="1"/>
  <c r="AV87" i="86" s="1"/>
  <c r="K80" i="86" s="1"/>
  <c r="BT12" i="86"/>
  <c r="BT36" i="86" s="1"/>
  <c r="AV86" i="86" s="1"/>
  <c r="J80" i="86" s="1"/>
  <c r="BS12" i="86"/>
  <c r="BR12" i="86"/>
  <c r="BR36" i="86" s="1"/>
  <c r="AV84" i="86" s="1"/>
  <c r="H80" i="86" s="1"/>
  <c r="BQ12" i="86"/>
  <c r="BO12" i="86"/>
  <c r="BN12" i="86"/>
  <c r="BM12" i="86"/>
  <c r="BM36" i="86" s="1"/>
  <c r="AW90" i="86" s="1"/>
  <c r="BL12" i="86"/>
  <c r="BL36" i="86" s="1"/>
  <c r="AW89" i="86" s="1"/>
  <c r="BK12" i="86"/>
  <c r="BK36" i="86" s="1"/>
  <c r="AW88" i="86" s="1"/>
  <c r="BJ12" i="86"/>
  <c r="BI12" i="86"/>
  <c r="BI36" i="86" s="1"/>
  <c r="AW86" i="86" s="1"/>
  <c r="J79" i="86" s="1"/>
  <c r="BH12" i="86"/>
  <c r="BG12" i="86"/>
  <c r="BF12" i="86"/>
  <c r="BE12" i="86"/>
  <c r="BE36" i="86" s="1"/>
  <c r="AW82" i="86" s="1"/>
  <c r="F79" i="86" s="1"/>
  <c r="AX12" i="86"/>
  <c r="K123" i="86" s="1"/>
  <c r="AU12" i="86"/>
  <c r="AV12" i="86" s="1"/>
  <c r="AS12" i="86"/>
  <c r="I123" i="86" s="1"/>
  <c r="AO12" i="86"/>
  <c r="AN12" i="86"/>
  <c r="AM12" i="86"/>
  <c r="AL12" i="86"/>
  <c r="AK12" i="86"/>
  <c r="AJ12" i="86"/>
  <c r="AI12" i="86"/>
  <c r="AH12" i="86"/>
  <c r="AG12" i="86"/>
  <c r="AF12" i="86"/>
  <c r="BZ11" i="86"/>
  <c r="BY11" i="86"/>
  <c r="BX11" i="86"/>
  <c r="BW11" i="86"/>
  <c r="BV11" i="86"/>
  <c r="BU11" i="86"/>
  <c r="BT11" i="86"/>
  <c r="BS11" i="86"/>
  <c r="BR11" i="86"/>
  <c r="BQ11" i="86"/>
  <c r="BO11" i="86"/>
  <c r="BN11" i="86"/>
  <c r="BM11" i="86"/>
  <c r="BL11" i="86"/>
  <c r="BK11" i="86"/>
  <c r="BJ11" i="86"/>
  <c r="BI11" i="86"/>
  <c r="BH11" i="86"/>
  <c r="BG11" i="86"/>
  <c r="BF11" i="86"/>
  <c r="BE11" i="86"/>
  <c r="AX11" i="86"/>
  <c r="K122" i="86" s="1"/>
  <c r="AW11" i="86"/>
  <c r="J122" i="86" s="1"/>
  <c r="AU11" i="86"/>
  <c r="AT11" i="86"/>
  <c r="AS11" i="86"/>
  <c r="I122" i="86" s="1"/>
  <c r="AO11" i="86"/>
  <c r="AN11" i="86"/>
  <c r="AM11" i="86"/>
  <c r="AL11" i="86"/>
  <c r="AK11" i="86"/>
  <c r="AJ11" i="86"/>
  <c r="AI11" i="86"/>
  <c r="AH11" i="86"/>
  <c r="AG11" i="86"/>
  <c r="AF11" i="86"/>
  <c r="BZ10" i="86"/>
  <c r="BY10" i="86"/>
  <c r="BX10" i="86"/>
  <c r="BW10" i="86"/>
  <c r="BV10" i="86"/>
  <c r="BU10" i="86"/>
  <c r="BT10" i="86"/>
  <c r="BS10" i="86"/>
  <c r="BR10" i="86"/>
  <c r="BQ10" i="86"/>
  <c r="BO10" i="86"/>
  <c r="BN10" i="86"/>
  <c r="BM10" i="86"/>
  <c r="BL10" i="86"/>
  <c r="BK10" i="86"/>
  <c r="BJ10" i="86"/>
  <c r="BI10" i="86"/>
  <c r="BH10" i="86"/>
  <c r="BG10" i="86"/>
  <c r="BF10" i="86"/>
  <c r="BE10" i="86"/>
  <c r="AX10" i="86"/>
  <c r="K121" i="86" s="1"/>
  <c r="AU10" i="86"/>
  <c r="H121" i="86" s="1"/>
  <c r="AT10" i="86"/>
  <c r="AS10" i="86"/>
  <c r="I121" i="86" s="1"/>
  <c r="AO10" i="86"/>
  <c r="AN10" i="86"/>
  <c r="AM10" i="86"/>
  <c r="AL10" i="86"/>
  <c r="AK10" i="86"/>
  <c r="AJ10" i="86"/>
  <c r="AI10" i="86"/>
  <c r="AH10" i="86"/>
  <c r="AG10" i="86"/>
  <c r="AF10" i="86"/>
  <c r="BZ9" i="86"/>
  <c r="BY9" i="86"/>
  <c r="BX9" i="86"/>
  <c r="BW9" i="86"/>
  <c r="BV9" i="86"/>
  <c r="BU9" i="86"/>
  <c r="BT9" i="86"/>
  <c r="BT35" i="86" s="1"/>
  <c r="AT86" i="86" s="1"/>
  <c r="J78" i="86" s="1"/>
  <c r="BS9" i="86"/>
  <c r="BR9" i="86"/>
  <c r="BQ9" i="86"/>
  <c r="BO9" i="86"/>
  <c r="BN9" i="86"/>
  <c r="BM9" i="86"/>
  <c r="BL9" i="86"/>
  <c r="BK9" i="86"/>
  <c r="BK35" i="86" s="1"/>
  <c r="AU88" i="86" s="1"/>
  <c r="BJ9" i="86"/>
  <c r="BI9" i="86"/>
  <c r="BH9" i="86"/>
  <c r="BG9" i="86"/>
  <c r="BF9" i="86"/>
  <c r="BE9" i="86"/>
  <c r="AX9" i="86"/>
  <c r="K120" i="86" s="1"/>
  <c r="AW9" i="86"/>
  <c r="AV9" i="86"/>
  <c r="AU9" i="86"/>
  <c r="AT9" i="86"/>
  <c r="AS9" i="86"/>
  <c r="I120" i="86" s="1"/>
  <c r="AO9" i="86"/>
  <c r="AN9" i="86"/>
  <c r="AM9" i="86"/>
  <c r="AL9" i="86"/>
  <c r="AK9" i="86"/>
  <c r="AJ9" i="86"/>
  <c r="AI9" i="86"/>
  <c r="AH9" i="86"/>
  <c r="AG9" i="86"/>
  <c r="AF9" i="86"/>
  <c r="BZ8" i="86"/>
  <c r="BY8" i="86"/>
  <c r="BY31" i="86" s="1"/>
  <c r="BX8" i="86"/>
  <c r="BW8" i="86"/>
  <c r="BV8" i="86"/>
  <c r="BU8" i="86"/>
  <c r="BT8" i="86"/>
  <c r="BS8" i="86"/>
  <c r="BR8" i="86"/>
  <c r="BQ8" i="86"/>
  <c r="BQ31" i="86" s="1"/>
  <c r="BO8" i="86"/>
  <c r="BN8" i="86"/>
  <c r="BM8" i="86"/>
  <c r="BL8" i="86"/>
  <c r="BK8" i="86"/>
  <c r="BJ8" i="86"/>
  <c r="BI8" i="86"/>
  <c r="BH8" i="86"/>
  <c r="BG8" i="86"/>
  <c r="BF8" i="86"/>
  <c r="BE8" i="86"/>
  <c r="AX8" i="86"/>
  <c r="K119" i="86" s="1"/>
  <c r="AV8" i="86"/>
  <c r="AU8" i="86"/>
  <c r="H119" i="86" s="1"/>
  <c r="AT8" i="86"/>
  <c r="AS8" i="86"/>
  <c r="I119" i="86" s="1"/>
  <c r="AO8" i="86"/>
  <c r="AN8" i="86"/>
  <c r="AM8" i="86"/>
  <c r="AL8" i="86"/>
  <c r="AK8" i="86"/>
  <c r="AJ8" i="86"/>
  <c r="AI8" i="86"/>
  <c r="AH8" i="86"/>
  <c r="AG8" i="86"/>
  <c r="AF8" i="86"/>
  <c r="BZ7" i="86"/>
  <c r="BY7" i="86"/>
  <c r="BX7" i="86"/>
  <c r="BW7" i="86"/>
  <c r="BV7" i="86"/>
  <c r="BV35" i="86" s="1"/>
  <c r="AT88" i="86" s="1"/>
  <c r="BU7" i="86"/>
  <c r="BT7" i="86"/>
  <c r="BS7" i="86"/>
  <c r="BR7" i="86"/>
  <c r="BQ7" i="86"/>
  <c r="BO7" i="86"/>
  <c r="BN7" i="86"/>
  <c r="BM7" i="86"/>
  <c r="BM35" i="86" s="1"/>
  <c r="AU90" i="86" s="1"/>
  <c r="BL7" i="86"/>
  <c r="BK7" i="86"/>
  <c r="BJ7" i="86"/>
  <c r="BI7" i="86"/>
  <c r="BH7" i="86"/>
  <c r="BG7" i="86"/>
  <c r="BF7" i="86"/>
  <c r="BE7" i="86"/>
  <c r="BE35" i="86" s="1"/>
  <c r="AU82" i="86" s="1"/>
  <c r="F77" i="86" s="1"/>
  <c r="AX7" i="86"/>
  <c r="K118" i="86" s="1"/>
  <c r="AV7" i="86"/>
  <c r="AU7" i="86"/>
  <c r="AS7" i="86"/>
  <c r="AO7" i="86"/>
  <c r="AN7" i="86"/>
  <c r="AM7" i="86"/>
  <c r="AL7" i="86"/>
  <c r="AK7" i="86"/>
  <c r="AJ7" i="86"/>
  <c r="AI7" i="86"/>
  <c r="AH7" i="86"/>
  <c r="AG7" i="86"/>
  <c r="AF7" i="86"/>
  <c r="AW7" i="86" s="1"/>
  <c r="J118" i="86" s="1"/>
  <c r="BZ6" i="86"/>
  <c r="BY6" i="86"/>
  <c r="BX6" i="86"/>
  <c r="BW6" i="86"/>
  <c r="BV6" i="86"/>
  <c r="BU6" i="86"/>
  <c r="BT6" i="86"/>
  <c r="BS6" i="86"/>
  <c r="BR6" i="86"/>
  <c r="BQ6" i="86"/>
  <c r="BO6" i="86"/>
  <c r="BN6" i="86"/>
  <c r="BM6" i="86"/>
  <c r="BL6" i="86"/>
  <c r="BK6" i="86"/>
  <c r="BJ6" i="86"/>
  <c r="BI6" i="86"/>
  <c r="BH6" i="86"/>
  <c r="BG6" i="86"/>
  <c r="BF6" i="86"/>
  <c r="BE6" i="86"/>
  <c r="AX6" i="86"/>
  <c r="K117" i="86" s="1"/>
  <c r="AV6" i="86"/>
  <c r="AU6" i="86"/>
  <c r="H117" i="86" s="1"/>
  <c r="AS6" i="86"/>
  <c r="AT6" i="86" s="1"/>
  <c r="AO6" i="86"/>
  <c r="AN6" i="86"/>
  <c r="AM6" i="86"/>
  <c r="AL6" i="86"/>
  <c r="AK6" i="86"/>
  <c r="AJ6" i="86"/>
  <c r="AI6" i="86"/>
  <c r="AH6" i="86"/>
  <c r="AG6" i="86"/>
  <c r="AF6" i="86"/>
  <c r="BZ5" i="86"/>
  <c r="BY5" i="86"/>
  <c r="BX5" i="86"/>
  <c r="BW5" i="86"/>
  <c r="BV5" i="86"/>
  <c r="BU5" i="86"/>
  <c r="BT5" i="86"/>
  <c r="BS5" i="86"/>
  <c r="BR5" i="86"/>
  <c r="BQ5" i="86"/>
  <c r="BO5" i="86"/>
  <c r="BN5" i="86"/>
  <c r="BM5" i="86"/>
  <c r="BL5" i="86"/>
  <c r="BK5" i="86"/>
  <c r="BJ5" i="86"/>
  <c r="BI5" i="86"/>
  <c r="BH5" i="86"/>
  <c r="BG5" i="86"/>
  <c r="BF5" i="86"/>
  <c r="BE5" i="86"/>
  <c r="AX5" i="86"/>
  <c r="K116" i="86" s="1"/>
  <c r="AU5" i="86"/>
  <c r="AS5" i="86"/>
  <c r="AO5" i="86"/>
  <c r="AN5" i="86"/>
  <c r="AM5" i="86"/>
  <c r="AL5" i="86"/>
  <c r="AK5" i="86"/>
  <c r="AJ5" i="86"/>
  <c r="AI5" i="86"/>
  <c r="AH5" i="86"/>
  <c r="AG5" i="86"/>
  <c r="AF5" i="86"/>
  <c r="BZ4" i="86"/>
  <c r="BY4" i="86"/>
  <c r="BX4" i="86"/>
  <c r="BW4" i="86"/>
  <c r="BW32" i="86" s="1"/>
  <c r="BV4" i="86"/>
  <c r="BU4" i="86"/>
  <c r="BT4" i="86"/>
  <c r="BS4" i="86"/>
  <c r="BR4" i="86"/>
  <c r="BQ4" i="86"/>
  <c r="BO4" i="86"/>
  <c r="BN4" i="86"/>
  <c r="BN32" i="86" s="1"/>
  <c r="BM4" i="86"/>
  <c r="BL4" i="86"/>
  <c r="BK4" i="86"/>
  <c r="BJ4" i="86"/>
  <c r="BI4" i="86"/>
  <c r="BH4" i="86"/>
  <c r="BG4" i="86"/>
  <c r="BF4" i="86"/>
  <c r="BF31" i="86" s="1"/>
  <c r="BE4" i="86"/>
  <c r="AX4" i="86"/>
  <c r="K115" i="86" s="1"/>
  <c r="AV4" i="86"/>
  <c r="AU4" i="86"/>
  <c r="H115" i="86" s="1"/>
  <c r="AS4" i="86"/>
  <c r="AO4" i="86"/>
  <c r="AN4" i="86"/>
  <c r="AM4" i="86"/>
  <c r="AL4" i="86"/>
  <c r="AK4" i="86"/>
  <c r="AJ4" i="86"/>
  <c r="AI4" i="86"/>
  <c r="AH4" i="86"/>
  <c r="AG4" i="86"/>
  <c r="AF4" i="86"/>
  <c r="AW4" i="86" s="1" a="1"/>
  <c r="AW4" i="86" s="1"/>
  <c r="J115" i="86" s="1"/>
  <c r="BZ3" i="86"/>
  <c r="BY3" i="86"/>
  <c r="BX3" i="86"/>
  <c r="BW3" i="86"/>
  <c r="BW33" i="86" s="1"/>
  <c r="BV3" i="86"/>
  <c r="BU3" i="86"/>
  <c r="BU32" i="86" s="1"/>
  <c r="BT3" i="86"/>
  <c r="BS3" i="86"/>
  <c r="BR3" i="86"/>
  <c r="BQ3" i="86"/>
  <c r="BO3" i="86"/>
  <c r="BN3" i="86"/>
  <c r="BN33" i="86" s="1"/>
  <c r="BM3" i="86"/>
  <c r="BL3" i="86"/>
  <c r="BL33" i="86" s="1"/>
  <c r="BK3" i="86"/>
  <c r="BJ3" i="86"/>
  <c r="BJ33" i="86" s="1"/>
  <c r="BI3" i="86"/>
  <c r="BH3" i="86"/>
  <c r="BG3" i="86"/>
  <c r="BF3" i="86"/>
  <c r="BF33" i="86" s="1"/>
  <c r="BE3" i="86"/>
  <c r="AX3" i="86"/>
  <c r="K114" i="86" s="1"/>
  <c r="AV3" i="86"/>
  <c r="AU3" i="86"/>
  <c r="AS3" i="86"/>
  <c r="AT3" i="86" s="1"/>
  <c r="AO3" i="86"/>
  <c r="AN3" i="86"/>
  <c r="AM3" i="86"/>
  <c r="AL3" i="86"/>
  <c r="AK3" i="86"/>
  <c r="AJ3" i="86"/>
  <c r="AI3" i="86"/>
  <c r="AH3" i="86"/>
  <c r="AG3" i="86"/>
  <c r="AF3" i="86"/>
  <c r="B48" i="85"/>
  <c r="B47" i="85"/>
  <c r="B46" i="85"/>
  <c r="BL36" i="85"/>
  <c r="AW89" i="85" s="1"/>
  <c r="R34" i="85"/>
  <c r="AC33" i="85"/>
  <c r="AB33" i="85"/>
  <c r="AA33" i="85"/>
  <c r="Z33" i="85"/>
  <c r="Y33" i="85"/>
  <c r="X33" i="85"/>
  <c r="W33" i="85"/>
  <c r="V33" i="85"/>
  <c r="U33" i="85"/>
  <c r="T33" i="85"/>
  <c r="R33" i="85"/>
  <c r="Q33" i="85"/>
  <c r="P33" i="85"/>
  <c r="O33" i="85"/>
  <c r="N33" i="85"/>
  <c r="M33" i="85"/>
  <c r="L33" i="85"/>
  <c r="K33" i="85"/>
  <c r="J33" i="85"/>
  <c r="I33" i="85"/>
  <c r="H33" i="85"/>
  <c r="AC32" i="85"/>
  <c r="AB32" i="85"/>
  <c r="AA32" i="85"/>
  <c r="Z32" i="85"/>
  <c r="Y32" i="85"/>
  <c r="X32" i="85"/>
  <c r="W32" i="85"/>
  <c r="V32" i="85"/>
  <c r="U32" i="85"/>
  <c r="T32" i="85"/>
  <c r="R32" i="85"/>
  <c r="Q32" i="85"/>
  <c r="P32" i="85"/>
  <c r="O32" i="85"/>
  <c r="N32" i="85"/>
  <c r="M32" i="85"/>
  <c r="L32" i="85"/>
  <c r="K32" i="85"/>
  <c r="J32" i="85"/>
  <c r="I32" i="85"/>
  <c r="H32" i="85"/>
  <c r="AC31" i="85"/>
  <c r="AB31" i="85"/>
  <c r="AA31" i="85"/>
  <c r="Z31" i="85"/>
  <c r="Y31" i="85"/>
  <c r="X31" i="85"/>
  <c r="W31" i="85"/>
  <c r="V31" i="85"/>
  <c r="U31" i="85"/>
  <c r="T31" i="85"/>
  <c r="R31" i="85"/>
  <c r="Q31" i="85"/>
  <c r="P31" i="85"/>
  <c r="O31" i="85"/>
  <c r="N31" i="85"/>
  <c r="M31" i="85"/>
  <c r="L31" i="85"/>
  <c r="K31" i="85"/>
  <c r="J31" i="85"/>
  <c r="I31" i="85"/>
  <c r="H31" i="85"/>
  <c r="BZ30" i="85"/>
  <c r="BY30" i="85"/>
  <c r="BX30" i="85"/>
  <c r="BW30" i="85"/>
  <c r="BV30" i="85"/>
  <c r="BU30" i="85"/>
  <c r="BT30" i="85"/>
  <c r="BS30" i="85"/>
  <c r="BR30" i="85"/>
  <c r="BQ30" i="85"/>
  <c r="BO30" i="85"/>
  <c r="BN30" i="85"/>
  <c r="BM30" i="85"/>
  <c r="BL30" i="85"/>
  <c r="BK30" i="85"/>
  <c r="BJ30" i="85"/>
  <c r="BI30" i="85"/>
  <c r="BH30" i="85"/>
  <c r="BG30" i="85"/>
  <c r="BF30" i="85"/>
  <c r="BE30" i="85"/>
  <c r="AX30" i="85"/>
  <c r="K141" i="85" s="1"/>
  <c r="AU30" i="85"/>
  <c r="H141" i="85" s="1"/>
  <c r="AS30" i="85"/>
  <c r="AT30" i="85" s="1"/>
  <c r="AO30" i="85"/>
  <c r="AN30" i="85"/>
  <c r="AM30" i="85"/>
  <c r="AL30" i="85"/>
  <c r="AK30" i="85"/>
  <c r="AJ30" i="85"/>
  <c r="AW30" i="85" s="1"/>
  <c r="J141" i="85" s="1"/>
  <c r="AI30" i="85"/>
  <c r="AH30" i="85"/>
  <c r="AG30" i="85"/>
  <c r="AF30" i="85"/>
  <c r="BZ29" i="85"/>
  <c r="BY29" i="85"/>
  <c r="BX29" i="85"/>
  <c r="BW29" i="85"/>
  <c r="BV29" i="85"/>
  <c r="BU29" i="85"/>
  <c r="BT29" i="85"/>
  <c r="BS29" i="85"/>
  <c r="BR29" i="85"/>
  <c r="BQ29" i="85"/>
  <c r="BO29" i="85"/>
  <c r="BN29" i="85"/>
  <c r="BM29" i="85"/>
  <c r="BL29" i="85"/>
  <c r="BK29" i="85"/>
  <c r="BJ29" i="85"/>
  <c r="BI29" i="85"/>
  <c r="BH29" i="85"/>
  <c r="BG29" i="85"/>
  <c r="BF29" i="85"/>
  <c r="BE29" i="85"/>
  <c r="AX29" i="85"/>
  <c r="K140" i="85" s="1"/>
  <c r="AU29" i="85"/>
  <c r="AS29" i="85"/>
  <c r="I140" i="85" s="1"/>
  <c r="AO29" i="85"/>
  <c r="AN29" i="85"/>
  <c r="AM29" i="85"/>
  <c r="AL29" i="85"/>
  <c r="AK29" i="85"/>
  <c r="AJ29" i="85"/>
  <c r="AW29" i="85" s="1"/>
  <c r="J140" i="85" s="1"/>
  <c r="AI29" i="85"/>
  <c r="AH29" i="85"/>
  <c r="AG29" i="85"/>
  <c r="AF29" i="85"/>
  <c r="BZ28" i="85"/>
  <c r="BY28" i="85"/>
  <c r="BX28" i="85"/>
  <c r="BW28" i="85"/>
  <c r="BV28" i="85"/>
  <c r="BU28" i="85"/>
  <c r="BT28" i="85"/>
  <c r="BS28" i="85"/>
  <c r="BR28" i="85"/>
  <c r="BQ28" i="85"/>
  <c r="BO28" i="85"/>
  <c r="BN28" i="85"/>
  <c r="BM28" i="85"/>
  <c r="BL28" i="85"/>
  <c r="BK28" i="85"/>
  <c r="BJ28" i="85"/>
  <c r="BI28" i="85"/>
  <c r="BH28" i="85"/>
  <c r="BG28" i="85"/>
  <c r="BF28" i="85"/>
  <c r="BE28" i="85"/>
  <c r="AX28" i="85"/>
  <c r="K139" i="85" s="1"/>
  <c r="AU28" i="85"/>
  <c r="AV28" i="85" s="1"/>
  <c r="AT28" i="85"/>
  <c r="AS28" i="85"/>
  <c r="I139" i="85" s="1"/>
  <c r="AO28" i="85"/>
  <c r="AN28" i="85"/>
  <c r="AM28" i="85"/>
  <c r="AL28" i="85"/>
  <c r="AK28" i="85"/>
  <c r="AJ28" i="85"/>
  <c r="AI28" i="85"/>
  <c r="AH28" i="85"/>
  <c r="AG28" i="85"/>
  <c r="AF28" i="85"/>
  <c r="BZ27" i="85"/>
  <c r="BY27" i="85"/>
  <c r="BX27" i="85"/>
  <c r="BW27" i="85"/>
  <c r="BV27" i="85"/>
  <c r="BU27" i="85"/>
  <c r="BT27" i="85"/>
  <c r="BT37" i="85" s="1"/>
  <c r="AX86" i="85" s="1"/>
  <c r="J82" i="85" s="1"/>
  <c r="BS27" i="85"/>
  <c r="BR27" i="85"/>
  <c r="BQ27" i="85"/>
  <c r="BO27" i="85"/>
  <c r="BN27" i="85"/>
  <c r="BM27" i="85"/>
  <c r="BL27" i="85"/>
  <c r="BK27" i="85"/>
  <c r="BK37" i="85" s="1"/>
  <c r="AY88" i="85" s="1"/>
  <c r="BJ27" i="85"/>
  <c r="BI27" i="85"/>
  <c r="BH27" i="85"/>
  <c r="BG27" i="85"/>
  <c r="BF27" i="85"/>
  <c r="BE27" i="85"/>
  <c r="AX27" i="85"/>
  <c r="K138" i="85" s="1"/>
  <c r="AW27" i="85"/>
  <c r="J138" i="85" s="1"/>
  <c r="AU27" i="85"/>
  <c r="AV27" i="85" s="1"/>
  <c r="AT27" i="85"/>
  <c r="AS27" i="85"/>
  <c r="I138" i="85" s="1"/>
  <c r="AO27" i="85"/>
  <c r="AN27" i="85"/>
  <c r="AM27" i="85"/>
  <c r="AL27" i="85"/>
  <c r="AK27" i="85"/>
  <c r="AJ27" i="85"/>
  <c r="AI27" i="85"/>
  <c r="AH27" i="85"/>
  <c r="AG27" i="85"/>
  <c r="AF27" i="85"/>
  <c r="BZ26" i="85"/>
  <c r="BY26" i="85"/>
  <c r="BX26" i="85"/>
  <c r="BW26" i="85"/>
  <c r="BV26" i="85"/>
  <c r="BU26" i="85"/>
  <c r="BT26" i="85"/>
  <c r="BS26" i="85"/>
  <c r="BR26" i="85"/>
  <c r="BQ26" i="85"/>
  <c r="BO26" i="85"/>
  <c r="BN26" i="85"/>
  <c r="BM26" i="85"/>
  <c r="BL26" i="85"/>
  <c r="BK26" i="85"/>
  <c r="BJ26" i="85"/>
  <c r="BI26" i="85"/>
  <c r="BH26" i="85"/>
  <c r="BG26" i="85"/>
  <c r="BF26" i="85"/>
  <c r="BE26" i="85"/>
  <c r="AX26" i="85"/>
  <c r="K137" i="85" s="1"/>
  <c r="AV26" i="85"/>
  <c r="AU26" i="85"/>
  <c r="H137" i="85" s="1"/>
  <c r="AT26" i="85"/>
  <c r="AS26" i="85"/>
  <c r="I137" i="85" s="1"/>
  <c r="AO26" i="85"/>
  <c r="AN26" i="85"/>
  <c r="AM26" i="85"/>
  <c r="AL26" i="85"/>
  <c r="AK26" i="85"/>
  <c r="AW26" i="85" s="1"/>
  <c r="J137" i="85" s="1"/>
  <c r="AJ26" i="85"/>
  <c r="AI26" i="85"/>
  <c r="AH26" i="85"/>
  <c r="AG26" i="85"/>
  <c r="AF26" i="85"/>
  <c r="BZ25" i="85"/>
  <c r="BY25" i="85"/>
  <c r="BX25" i="85"/>
  <c r="BW25" i="85"/>
  <c r="BV25" i="85"/>
  <c r="BU25" i="85"/>
  <c r="BT25" i="85"/>
  <c r="BS25" i="85"/>
  <c r="BR25" i="85"/>
  <c r="BQ25" i="85"/>
  <c r="BO25" i="85"/>
  <c r="BN25" i="85"/>
  <c r="BM25" i="85"/>
  <c r="BL25" i="85"/>
  <c r="BK25" i="85"/>
  <c r="BJ25" i="85"/>
  <c r="BI25" i="85"/>
  <c r="BH25" i="85"/>
  <c r="BG25" i="85"/>
  <c r="BF25" i="85"/>
  <c r="BE25" i="85"/>
  <c r="AX25" i="85"/>
  <c r="K136" i="85" s="1"/>
  <c r="AV25" i="85"/>
  <c r="AU25" i="85"/>
  <c r="H136" i="85" s="1"/>
  <c r="AS25" i="85"/>
  <c r="AT25" i="85" s="1"/>
  <c r="AO25" i="85"/>
  <c r="AN25" i="85"/>
  <c r="AM25" i="85"/>
  <c r="AL25" i="85"/>
  <c r="AK25" i="85"/>
  <c r="AJ25" i="85"/>
  <c r="AI25" i="85"/>
  <c r="AH25" i="85"/>
  <c r="AG25" i="85"/>
  <c r="AF25" i="85"/>
  <c r="BZ24" i="85"/>
  <c r="BY24" i="85"/>
  <c r="BY37" i="85" s="1"/>
  <c r="AX91" i="85" s="1"/>
  <c r="BX24" i="85"/>
  <c r="BW24" i="85"/>
  <c r="BV24" i="85"/>
  <c r="BU24" i="85"/>
  <c r="X34" i="85" s="1"/>
  <c r="BT24" i="85"/>
  <c r="BS24" i="85"/>
  <c r="BR24" i="85"/>
  <c r="BQ24" i="85"/>
  <c r="BQ37" i="85" s="1"/>
  <c r="AX83" i="85" s="1"/>
  <c r="G82" i="85" s="1"/>
  <c r="BO24" i="85"/>
  <c r="BN24" i="85"/>
  <c r="BM24" i="85"/>
  <c r="BL24" i="85"/>
  <c r="O34" i="85" s="1"/>
  <c r="BK24" i="85"/>
  <c r="BJ24" i="85"/>
  <c r="BI24" i="85"/>
  <c r="BH24" i="85"/>
  <c r="BH37" i="85" s="1"/>
  <c r="AY85" i="85" s="1"/>
  <c r="I81" i="85" s="1"/>
  <c r="BG24" i="85"/>
  <c r="BF24" i="85"/>
  <c r="BE24" i="85"/>
  <c r="AX24" i="85"/>
  <c r="K135" i="85" s="1"/>
  <c r="AV24" i="85"/>
  <c r="AU24" i="85"/>
  <c r="H135" i="85" s="1"/>
  <c r="AS24" i="85"/>
  <c r="I135" i="85" s="1"/>
  <c r="AO24" i="85"/>
  <c r="AN24" i="85"/>
  <c r="AM24" i="85"/>
  <c r="AL24" i="85"/>
  <c r="AK24" i="85"/>
  <c r="AJ24" i="85"/>
  <c r="AI24" i="85"/>
  <c r="AH24" i="85"/>
  <c r="AG24" i="85"/>
  <c r="AF24" i="85"/>
  <c r="BZ23" i="85"/>
  <c r="BY23" i="85"/>
  <c r="BX23" i="85"/>
  <c r="BW23" i="85"/>
  <c r="BV23" i="85"/>
  <c r="BU23" i="85"/>
  <c r="BT23" i="85"/>
  <c r="BS23" i="85"/>
  <c r="BR23" i="85"/>
  <c r="BQ23" i="85"/>
  <c r="BO23" i="85"/>
  <c r="BN23" i="85"/>
  <c r="BM23" i="85"/>
  <c r="BL23" i="85"/>
  <c r="BK23" i="85"/>
  <c r="BJ23" i="85"/>
  <c r="BI23" i="85"/>
  <c r="BH23" i="85"/>
  <c r="BG23" i="85"/>
  <c r="BF23" i="85"/>
  <c r="BE23" i="85"/>
  <c r="AX23" i="85"/>
  <c r="K134" i="85" s="1"/>
  <c r="AU23" i="85"/>
  <c r="AV23" i="85" s="1"/>
  <c r="AS23" i="85"/>
  <c r="AO23" i="85"/>
  <c r="AN23" i="85"/>
  <c r="AM23" i="85"/>
  <c r="AL23" i="85"/>
  <c r="AK23" i="85"/>
  <c r="AJ23" i="85"/>
  <c r="AI23" i="85"/>
  <c r="AH23" i="85"/>
  <c r="AG23" i="85"/>
  <c r="AF23" i="85"/>
  <c r="BZ22" i="85"/>
  <c r="BY22" i="85"/>
  <c r="BX22" i="85"/>
  <c r="BW22" i="85"/>
  <c r="BV22" i="85"/>
  <c r="BU22" i="85"/>
  <c r="BT22" i="85"/>
  <c r="BS22" i="85"/>
  <c r="BR22" i="85"/>
  <c r="BQ22" i="85"/>
  <c r="BO22" i="85"/>
  <c r="BN22" i="85"/>
  <c r="BM22" i="85"/>
  <c r="BL22" i="85"/>
  <c r="BK22" i="85"/>
  <c r="BJ22" i="85"/>
  <c r="BI22" i="85"/>
  <c r="BH22" i="85"/>
  <c r="BG22" i="85"/>
  <c r="BF22" i="85"/>
  <c r="BE22" i="85"/>
  <c r="AX22" i="85"/>
  <c r="K133" i="85" s="1"/>
  <c r="AU22" i="85"/>
  <c r="H133" i="85" s="1"/>
  <c r="AS22" i="85"/>
  <c r="AT22" i="85" s="1"/>
  <c r="AO22" i="85"/>
  <c r="AN22" i="85"/>
  <c r="AM22" i="85"/>
  <c r="AL22" i="85"/>
  <c r="AK22" i="85"/>
  <c r="AJ22" i="85"/>
  <c r="AI22" i="85"/>
  <c r="AH22" i="85"/>
  <c r="AG22" i="85"/>
  <c r="AF22" i="85"/>
  <c r="BZ21" i="85"/>
  <c r="BY21" i="85"/>
  <c r="BX21" i="85"/>
  <c r="BW21" i="85"/>
  <c r="BV21" i="85"/>
  <c r="BU21" i="85"/>
  <c r="BT21" i="85"/>
  <c r="BS21" i="85"/>
  <c r="BR21" i="85"/>
  <c r="BQ21" i="85"/>
  <c r="BO21" i="85"/>
  <c r="BN21" i="85"/>
  <c r="BM21" i="85"/>
  <c r="BL21" i="85"/>
  <c r="BK21" i="85"/>
  <c r="BJ21" i="85"/>
  <c r="BI21" i="85"/>
  <c r="BH21" i="85"/>
  <c r="BG21" i="85"/>
  <c r="BF21" i="85"/>
  <c r="BE21" i="85"/>
  <c r="AX21" i="85"/>
  <c r="K132" i="85" s="1"/>
  <c r="AU21" i="85"/>
  <c r="AS21" i="85"/>
  <c r="I132" i="85" s="1"/>
  <c r="AO21" i="85"/>
  <c r="AN21" i="85"/>
  <c r="AM21" i="85"/>
  <c r="AL21" i="85"/>
  <c r="AK21" i="85"/>
  <c r="AJ21" i="85"/>
  <c r="AW21" i="85" s="1"/>
  <c r="J132" i="85" s="1"/>
  <c r="AI21" i="85"/>
  <c r="AH21" i="85"/>
  <c r="AG21" i="85"/>
  <c r="AF21" i="85"/>
  <c r="BZ20" i="85"/>
  <c r="BY20" i="85"/>
  <c r="BX20" i="85"/>
  <c r="BW20" i="85"/>
  <c r="BV20" i="85"/>
  <c r="BU20" i="85"/>
  <c r="BT20" i="85"/>
  <c r="BS20" i="85"/>
  <c r="BR20" i="85"/>
  <c r="BQ20" i="85"/>
  <c r="BO20" i="85"/>
  <c r="BN20" i="85"/>
  <c r="BM20" i="85"/>
  <c r="BL20" i="85"/>
  <c r="BK20" i="85"/>
  <c r="BJ20" i="85"/>
  <c r="BI20" i="85"/>
  <c r="BH20" i="85"/>
  <c r="BG20" i="85"/>
  <c r="BF20" i="85"/>
  <c r="BE20" i="85"/>
  <c r="AX20" i="85"/>
  <c r="K131" i="85" s="1"/>
  <c r="AU20" i="85"/>
  <c r="AV20" i="85" s="1"/>
  <c r="AT20" i="85"/>
  <c r="AS20" i="85"/>
  <c r="I131" i="85" s="1"/>
  <c r="AO20" i="85"/>
  <c r="AN20" i="85"/>
  <c r="AM20" i="85"/>
  <c r="AL20" i="85"/>
  <c r="AW20" i="85" s="1"/>
  <c r="J131" i="85" s="1"/>
  <c r="AK20" i="85"/>
  <c r="AJ20" i="85"/>
  <c r="AI20" i="85"/>
  <c r="AH20" i="85"/>
  <c r="AG20" i="85"/>
  <c r="AF20" i="85"/>
  <c r="BZ19" i="85"/>
  <c r="BY19" i="85"/>
  <c r="BX19" i="85"/>
  <c r="BW19" i="85"/>
  <c r="BV19" i="85"/>
  <c r="BU19" i="85"/>
  <c r="BT19" i="85"/>
  <c r="BS19" i="85"/>
  <c r="BR19" i="85"/>
  <c r="BQ19" i="85"/>
  <c r="BO19" i="85"/>
  <c r="BN19" i="85"/>
  <c r="BM19" i="85"/>
  <c r="BL19" i="85"/>
  <c r="BK19" i="85"/>
  <c r="BJ19" i="85"/>
  <c r="BI19" i="85"/>
  <c r="BH19" i="85"/>
  <c r="BG19" i="85"/>
  <c r="BF19" i="85"/>
  <c r="BE19" i="85"/>
  <c r="AX19" i="85"/>
  <c r="K130" i="85" s="1"/>
  <c r="AU19" i="85"/>
  <c r="AV19" i="85" s="1"/>
  <c r="AT19" i="85"/>
  <c r="AS19" i="85"/>
  <c r="I130" i="85" s="1"/>
  <c r="AO19" i="85"/>
  <c r="AN19" i="85"/>
  <c r="AM19" i="85"/>
  <c r="AL19" i="85"/>
  <c r="AW19" i="85" s="1"/>
  <c r="J130" i="85" s="1"/>
  <c r="AK19" i="85"/>
  <c r="AJ19" i="85"/>
  <c r="AI19" i="85"/>
  <c r="AH19" i="85"/>
  <c r="AG19" i="85"/>
  <c r="AF19" i="85"/>
  <c r="BZ18" i="85"/>
  <c r="BY18" i="85"/>
  <c r="BX18" i="85"/>
  <c r="BW18" i="85"/>
  <c r="BV18" i="85"/>
  <c r="BU18" i="85"/>
  <c r="BT18" i="85"/>
  <c r="BS18" i="85"/>
  <c r="BR18" i="85"/>
  <c r="BQ18" i="85"/>
  <c r="BO18" i="85"/>
  <c r="BN18" i="85"/>
  <c r="BM18" i="85"/>
  <c r="BL18" i="85"/>
  <c r="BK18" i="85"/>
  <c r="BJ18" i="85"/>
  <c r="BI18" i="85"/>
  <c r="BH18" i="85"/>
  <c r="BG18" i="85"/>
  <c r="BF18" i="85"/>
  <c r="BE18" i="85"/>
  <c r="AX18" i="85"/>
  <c r="K129" i="85" s="1"/>
  <c r="AV18" i="85"/>
  <c r="AU18" i="85"/>
  <c r="H129" i="85" s="1"/>
  <c r="AT18" i="85"/>
  <c r="AS18" i="85"/>
  <c r="I129" i="85" s="1"/>
  <c r="AO18" i="85"/>
  <c r="AN18" i="85"/>
  <c r="AM18" i="85"/>
  <c r="AL18" i="85"/>
  <c r="AK18" i="85"/>
  <c r="AJ18" i="85"/>
  <c r="AI18" i="85"/>
  <c r="AH18" i="85"/>
  <c r="AG18" i="85"/>
  <c r="AF18" i="85"/>
  <c r="BZ17" i="85"/>
  <c r="BY17" i="85"/>
  <c r="BX17" i="85"/>
  <c r="BW17" i="85"/>
  <c r="BV17" i="85"/>
  <c r="BU17" i="85"/>
  <c r="BT17" i="85"/>
  <c r="BS17" i="85"/>
  <c r="BR17" i="85"/>
  <c r="BQ17" i="85"/>
  <c r="BO17" i="85"/>
  <c r="BN17" i="85"/>
  <c r="BM17" i="85"/>
  <c r="BL17" i="85"/>
  <c r="BK17" i="85"/>
  <c r="BJ17" i="85"/>
  <c r="BI17" i="85"/>
  <c r="BH17" i="85"/>
  <c r="BG17" i="85"/>
  <c r="BF17" i="85"/>
  <c r="BE17" i="85"/>
  <c r="AX17" i="85"/>
  <c r="K128" i="85" s="1"/>
  <c r="AV17" i="85"/>
  <c r="AU17" i="85"/>
  <c r="H128" i="85" s="1"/>
  <c r="AS17" i="85"/>
  <c r="AT17" i="85" s="1"/>
  <c r="AO17" i="85"/>
  <c r="AN17" i="85"/>
  <c r="AM17" i="85"/>
  <c r="AL17" i="85"/>
  <c r="AK17" i="85"/>
  <c r="AW17" i="85" s="1"/>
  <c r="J128" i="85" s="1"/>
  <c r="AJ17" i="85"/>
  <c r="AI17" i="85"/>
  <c r="AH17" i="85"/>
  <c r="AG17" i="85"/>
  <c r="AF17" i="85"/>
  <c r="BZ16" i="85"/>
  <c r="BY16" i="85"/>
  <c r="BX16" i="85"/>
  <c r="BW16" i="85"/>
  <c r="BV16" i="85"/>
  <c r="BU16" i="85"/>
  <c r="BT16" i="85"/>
  <c r="BS16" i="85"/>
  <c r="BR16" i="85"/>
  <c r="BQ16" i="85"/>
  <c r="BO16" i="85"/>
  <c r="BN16" i="85"/>
  <c r="BM16" i="85"/>
  <c r="BL16" i="85"/>
  <c r="BK16" i="85"/>
  <c r="BJ16" i="85"/>
  <c r="BI16" i="85"/>
  <c r="BH16" i="85"/>
  <c r="BG16" i="85"/>
  <c r="BF16" i="85"/>
  <c r="BE16" i="85"/>
  <c r="AX16" i="85"/>
  <c r="K127" i="85" s="1"/>
  <c r="AV16" i="85"/>
  <c r="AU16" i="85"/>
  <c r="H127" i="85" s="1"/>
  <c r="AS16" i="85"/>
  <c r="I127" i="85" s="1"/>
  <c r="AO16" i="85"/>
  <c r="AN16" i="85"/>
  <c r="AM16" i="85"/>
  <c r="AL16" i="85"/>
  <c r="AK16" i="85"/>
  <c r="AJ16" i="85"/>
  <c r="AW16" i="85" s="1"/>
  <c r="J127" i="85" s="1"/>
  <c r="AI16" i="85"/>
  <c r="AH16" i="85"/>
  <c r="AG16" i="85"/>
  <c r="AF16" i="85"/>
  <c r="BZ15" i="85"/>
  <c r="BY15" i="85"/>
  <c r="BX15" i="85"/>
  <c r="AA34" i="85" s="1"/>
  <c r="BW15" i="85"/>
  <c r="BV15" i="85"/>
  <c r="BU15" i="85"/>
  <c r="BT15" i="85"/>
  <c r="BS15" i="85"/>
  <c r="BR15" i="85"/>
  <c r="BQ15" i="85"/>
  <c r="BO15" i="85"/>
  <c r="BN15" i="85"/>
  <c r="BM15" i="85"/>
  <c r="BL15" i="85"/>
  <c r="BK15" i="85"/>
  <c r="BJ15" i="85"/>
  <c r="BI15" i="85"/>
  <c r="BH15" i="85"/>
  <c r="BG15" i="85"/>
  <c r="J34" i="85" s="1"/>
  <c r="BF15" i="85"/>
  <c r="BE15" i="85"/>
  <c r="AX15" i="85"/>
  <c r="K126" i="85" s="1"/>
  <c r="AU15" i="85"/>
  <c r="AV15" i="85" s="1"/>
  <c r="AS15" i="85"/>
  <c r="AO15" i="85"/>
  <c r="AN15" i="85"/>
  <c r="AM15" i="85"/>
  <c r="AL15" i="85"/>
  <c r="AK15" i="85"/>
  <c r="AJ15" i="85"/>
  <c r="AI15" i="85"/>
  <c r="AH15" i="85"/>
  <c r="AG15" i="85"/>
  <c r="AF15" i="85"/>
  <c r="AW15" i="85" s="1"/>
  <c r="J126" i="85" s="1"/>
  <c r="BZ14" i="85"/>
  <c r="BY14" i="85"/>
  <c r="BX14" i="85"/>
  <c r="BW14" i="85"/>
  <c r="BV14" i="85"/>
  <c r="BU14" i="85"/>
  <c r="BU36" i="85" s="1"/>
  <c r="AV87" i="85" s="1"/>
  <c r="K80" i="85" s="1"/>
  <c r="BT14" i="85"/>
  <c r="BS14" i="85"/>
  <c r="BR14" i="85"/>
  <c r="BQ14" i="85"/>
  <c r="BO14" i="85"/>
  <c r="BN14" i="85"/>
  <c r="BM14" i="85"/>
  <c r="BL14" i="85"/>
  <c r="BK14" i="85"/>
  <c r="BJ14" i="85"/>
  <c r="BI14" i="85"/>
  <c r="BH14" i="85"/>
  <c r="BG14" i="85"/>
  <c r="BF14" i="85"/>
  <c r="BE14" i="85"/>
  <c r="AX14" i="85"/>
  <c r="K125" i="85" s="1"/>
  <c r="AU14" i="85"/>
  <c r="H125" i="85" s="1"/>
  <c r="AS14" i="85"/>
  <c r="AT14" i="85" s="1"/>
  <c r="AO14" i="85"/>
  <c r="AN14" i="85"/>
  <c r="AM14" i="85"/>
  <c r="AL14" i="85"/>
  <c r="AK14" i="85"/>
  <c r="AJ14" i="85"/>
  <c r="AW14" i="85" s="1"/>
  <c r="J125" i="85" s="1"/>
  <c r="AI14" i="85"/>
  <c r="AH14" i="85"/>
  <c r="AG14" i="85"/>
  <c r="AF14" i="85"/>
  <c r="BZ13" i="85"/>
  <c r="BY13" i="85"/>
  <c r="BX13" i="85"/>
  <c r="BW13" i="85"/>
  <c r="BV13" i="85"/>
  <c r="BU13" i="85"/>
  <c r="BT13" i="85"/>
  <c r="BS13" i="85"/>
  <c r="BR13" i="85"/>
  <c r="BQ13" i="85"/>
  <c r="BO13" i="85"/>
  <c r="BN13" i="85"/>
  <c r="BM13" i="85"/>
  <c r="BL13" i="85"/>
  <c r="BK13" i="85"/>
  <c r="BJ13" i="85"/>
  <c r="BI13" i="85"/>
  <c r="BH13" i="85"/>
  <c r="BG13" i="85"/>
  <c r="BF13" i="85"/>
  <c r="BE13" i="85"/>
  <c r="AX13" i="85"/>
  <c r="K124" i="85" s="1"/>
  <c r="AU13" i="85"/>
  <c r="AS13" i="85"/>
  <c r="I124" i="85" s="1"/>
  <c r="AO13" i="85"/>
  <c r="AN13" i="85"/>
  <c r="AM13" i="85"/>
  <c r="AL13" i="85"/>
  <c r="AK13" i="85"/>
  <c r="AJ13" i="85"/>
  <c r="AW13" i="85" s="1"/>
  <c r="J124" i="85" s="1"/>
  <c r="AI13" i="85"/>
  <c r="AH13" i="85"/>
  <c r="AG13" i="85"/>
  <c r="AF13" i="85"/>
  <c r="BZ12" i="85"/>
  <c r="BY12" i="85"/>
  <c r="BY36" i="85" s="1"/>
  <c r="AV91" i="85" s="1"/>
  <c r="BX12" i="85"/>
  <c r="BW12" i="85"/>
  <c r="BW36" i="85" s="1"/>
  <c r="AV89" i="85" s="1"/>
  <c r="BV12" i="85"/>
  <c r="BV36" i="85" s="1"/>
  <c r="AV88" i="85" s="1"/>
  <c r="BU12" i="85"/>
  <c r="BT12" i="85"/>
  <c r="BS12" i="85"/>
  <c r="BS36" i="85" s="1"/>
  <c r="AV85" i="85" s="1"/>
  <c r="I80" i="85" s="1"/>
  <c r="BR12" i="85"/>
  <c r="BQ12" i="85"/>
  <c r="BQ36" i="85" s="1"/>
  <c r="AV83" i="85" s="1"/>
  <c r="G80" i="85" s="1"/>
  <c r="BO12" i="85"/>
  <c r="BN12" i="85"/>
  <c r="BN36" i="85" s="1"/>
  <c r="AW91" i="85" s="1"/>
  <c r="BM12" i="85"/>
  <c r="BM36" i="85" s="1"/>
  <c r="AW90" i="85" s="1"/>
  <c r="BL12" i="85"/>
  <c r="BK12" i="85"/>
  <c r="BJ12" i="85"/>
  <c r="BJ36" i="85" s="1"/>
  <c r="AW87" i="85" s="1"/>
  <c r="K79" i="85" s="1"/>
  <c r="BI12" i="85"/>
  <c r="BH12" i="85"/>
  <c r="BH36" i="85" s="1"/>
  <c r="AW85" i="85" s="1"/>
  <c r="I79" i="85" s="1"/>
  <c r="BG12" i="85"/>
  <c r="BF12" i="85"/>
  <c r="BF36" i="85" s="1"/>
  <c r="AW83" i="85" s="1"/>
  <c r="G79" i="85" s="1"/>
  <c r="BE12" i="85"/>
  <c r="BE36" i="85" s="1"/>
  <c r="AW82" i="85" s="1"/>
  <c r="F79" i="85" s="1"/>
  <c r="AX12" i="85"/>
  <c r="K123" i="85" s="1"/>
  <c r="AU12" i="85"/>
  <c r="AV12" i="85" s="1"/>
  <c r="AT12" i="85"/>
  <c r="AS12" i="85"/>
  <c r="I123" i="85" s="1"/>
  <c r="AO12" i="85"/>
  <c r="AN12" i="85"/>
  <c r="AM12" i="85"/>
  <c r="AL12" i="85"/>
  <c r="AK12" i="85"/>
  <c r="AJ12" i="85"/>
  <c r="AI12" i="85"/>
  <c r="AH12" i="85"/>
  <c r="AG12" i="85"/>
  <c r="AF12" i="85"/>
  <c r="BZ11" i="85"/>
  <c r="BY11" i="85"/>
  <c r="BX11" i="85"/>
  <c r="BW11" i="85"/>
  <c r="BV11" i="85"/>
  <c r="BU11" i="85"/>
  <c r="BT11" i="85"/>
  <c r="BS11" i="85"/>
  <c r="BR11" i="85"/>
  <c r="BQ11" i="85"/>
  <c r="BO11" i="85"/>
  <c r="BN11" i="85"/>
  <c r="BM11" i="85"/>
  <c r="BL11" i="85"/>
  <c r="BK11" i="85"/>
  <c r="BJ11" i="85"/>
  <c r="BI11" i="85"/>
  <c r="BH11" i="85"/>
  <c r="BG11" i="85"/>
  <c r="BF11" i="85"/>
  <c r="BE11" i="85"/>
  <c r="AX11" i="85"/>
  <c r="K122" i="85" s="1"/>
  <c r="AW11" i="85"/>
  <c r="J122" i="85" s="1"/>
  <c r="AU11" i="85"/>
  <c r="AV11" i="85" s="1"/>
  <c r="AT11" i="85"/>
  <c r="AS11" i="85"/>
  <c r="I122" i="85" s="1"/>
  <c r="AO11" i="85"/>
  <c r="AN11" i="85"/>
  <c r="AM11" i="85"/>
  <c r="AL11" i="85"/>
  <c r="AK11" i="85"/>
  <c r="AJ11" i="85"/>
  <c r="AI11" i="85"/>
  <c r="AH11" i="85"/>
  <c r="AG11" i="85"/>
  <c r="AF11" i="85"/>
  <c r="BZ10" i="85"/>
  <c r="BY10" i="85"/>
  <c r="BY31" i="85" s="1"/>
  <c r="BX10" i="85"/>
  <c r="BW10" i="85"/>
  <c r="BV10" i="85"/>
  <c r="BU10" i="85"/>
  <c r="BT10" i="85"/>
  <c r="BS10" i="85"/>
  <c r="BR10" i="85"/>
  <c r="BQ10" i="85"/>
  <c r="BQ31" i="85" s="1"/>
  <c r="BO10" i="85"/>
  <c r="BN10" i="85"/>
  <c r="BM10" i="85"/>
  <c r="BL10" i="85"/>
  <c r="BK10" i="85"/>
  <c r="BJ10" i="85"/>
  <c r="BI10" i="85"/>
  <c r="BH10" i="85"/>
  <c r="BH31" i="85" s="1"/>
  <c r="BG10" i="85"/>
  <c r="BF10" i="85"/>
  <c r="BE10" i="85"/>
  <c r="AX10" i="85"/>
  <c r="K121" i="85" s="1"/>
  <c r="AV10" i="85"/>
  <c r="AU10" i="85"/>
  <c r="H121" i="85" s="1"/>
  <c r="AT10" i="85"/>
  <c r="AS10" i="85"/>
  <c r="I121" i="85" s="1"/>
  <c r="AO10" i="85"/>
  <c r="AN10" i="85"/>
  <c r="AM10" i="85"/>
  <c r="AL10" i="85"/>
  <c r="AK10" i="85"/>
  <c r="AJ10" i="85"/>
  <c r="AI10" i="85"/>
  <c r="AH10" i="85"/>
  <c r="AG10" i="85"/>
  <c r="AF10" i="85"/>
  <c r="BZ9" i="85"/>
  <c r="BY9" i="85"/>
  <c r="BX9" i="85"/>
  <c r="BW9" i="85"/>
  <c r="BV9" i="85"/>
  <c r="BV35" i="85" s="1"/>
  <c r="AT88" i="85" s="1"/>
  <c r="BU9" i="85"/>
  <c r="BT9" i="85"/>
  <c r="BS9" i="85"/>
  <c r="BR9" i="85"/>
  <c r="BQ9" i="85"/>
  <c r="BO9" i="85"/>
  <c r="BN9" i="85"/>
  <c r="BM9" i="85"/>
  <c r="BM35" i="85" s="1"/>
  <c r="AU90" i="85" s="1"/>
  <c r="BL9" i="85"/>
  <c r="BK9" i="85"/>
  <c r="BJ9" i="85"/>
  <c r="BI9" i="85"/>
  <c r="BH9" i="85"/>
  <c r="BG9" i="85"/>
  <c r="BF9" i="85"/>
  <c r="BE9" i="85"/>
  <c r="BE35" i="85" s="1"/>
  <c r="AU82" i="85" s="1"/>
  <c r="F77" i="85" s="1"/>
  <c r="AX9" i="85"/>
  <c r="K120" i="85" s="1"/>
  <c r="AV9" i="85"/>
  <c r="AU9" i="85"/>
  <c r="H120" i="85" s="1"/>
  <c r="AS9" i="85"/>
  <c r="AT9" i="85" s="1"/>
  <c r="AO9" i="85"/>
  <c r="AN9" i="85"/>
  <c r="AM9" i="85"/>
  <c r="AL9" i="85"/>
  <c r="AK9" i="85"/>
  <c r="AJ9" i="85"/>
  <c r="AI9" i="85"/>
  <c r="AH9" i="85"/>
  <c r="AG9" i="85"/>
  <c r="AF9" i="85"/>
  <c r="BZ8" i="85"/>
  <c r="BY8" i="85"/>
  <c r="BX8" i="85"/>
  <c r="BW8" i="85"/>
  <c r="BV8" i="85"/>
  <c r="BU8" i="85"/>
  <c r="BT8" i="85"/>
  <c r="BS8" i="85"/>
  <c r="BR8" i="85"/>
  <c r="BQ8" i="85"/>
  <c r="BO8" i="85"/>
  <c r="BN8" i="85"/>
  <c r="BM8" i="85"/>
  <c r="BL8" i="85"/>
  <c r="BK8" i="85"/>
  <c r="BJ8" i="85"/>
  <c r="BI8" i="85"/>
  <c r="BH8" i="85"/>
  <c r="BG8" i="85"/>
  <c r="BF8" i="85"/>
  <c r="BE8" i="85"/>
  <c r="AX8" i="85"/>
  <c r="K119" i="85" s="1"/>
  <c r="AV8" i="85"/>
  <c r="AU8" i="85"/>
  <c r="H119" i="85" s="1"/>
  <c r="AS8" i="85"/>
  <c r="I119" i="85" s="1"/>
  <c r="AO8" i="85"/>
  <c r="AN8" i="85"/>
  <c r="AM8" i="85"/>
  <c r="AL8" i="85"/>
  <c r="AK8" i="85"/>
  <c r="AW8" i="85" s="1"/>
  <c r="J119" i="85" s="1"/>
  <c r="AJ8" i="85"/>
  <c r="AI8" i="85"/>
  <c r="AH8" i="85"/>
  <c r="AG8" i="85"/>
  <c r="AF8" i="85"/>
  <c r="BZ7" i="85"/>
  <c r="BY7" i="85"/>
  <c r="BX7" i="85"/>
  <c r="BW7" i="85"/>
  <c r="BV7" i="85"/>
  <c r="BU7" i="85"/>
  <c r="BT7" i="85"/>
  <c r="BS7" i="85"/>
  <c r="BR7" i="85"/>
  <c r="BQ7" i="85"/>
  <c r="BO7" i="85"/>
  <c r="BN7" i="85"/>
  <c r="BM7" i="85"/>
  <c r="BL7" i="85"/>
  <c r="BK7" i="85"/>
  <c r="BJ7" i="85"/>
  <c r="BI7" i="85"/>
  <c r="BH7" i="85"/>
  <c r="BG7" i="85"/>
  <c r="BF7" i="85"/>
  <c r="BE7" i="85"/>
  <c r="AX7" i="85"/>
  <c r="K118" i="85" s="1"/>
  <c r="AU7" i="85"/>
  <c r="AV7" i="85" s="1"/>
  <c r="AS7" i="85"/>
  <c r="AO7" i="85"/>
  <c r="AN7" i="85"/>
  <c r="AM7" i="85"/>
  <c r="AL7" i="85"/>
  <c r="AK7" i="85"/>
  <c r="AJ7" i="85"/>
  <c r="AI7" i="85"/>
  <c r="AH7" i="85"/>
  <c r="AG7" i="85"/>
  <c r="AF7" i="85"/>
  <c r="BZ6" i="85"/>
  <c r="BY6" i="85"/>
  <c r="BX6" i="85"/>
  <c r="BW6" i="85"/>
  <c r="BV6" i="85"/>
  <c r="BU6" i="85"/>
  <c r="BT6" i="85"/>
  <c r="BS6" i="85"/>
  <c r="BR6" i="85"/>
  <c r="BQ6" i="85"/>
  <c r="BO6" i="85"/>
  <c r="BN6" i="85"/>
  <c r="BM6" i="85"/>
  <c r="BL6" i="85"/>
  <c r="BK6" i="85"/>
  <c r="BJ6" i="85"/>
  <c r="BI6" i="85"/>
  <c r="BH6" i="85"/>
  <c r="BG6" i="85"/>
  <c r="BF6" i="85"/>
  <c r="BE6" i="85"/>
  <c r="AX6" i="85"/>
  <c r="K117" i="85" s="1"/>
  <c r="AU6" i="85"/>
  <c r="H117" i="85" s="1"/>
  <c r="AS6" i="85"/>
  <c r="AT6" i="85" s="1"/>
  <c r="AO6" i="85"/>
  <c r="AN6" i="85"/>
  <c r="AM6" i="85"/>
  <c r="AL6" i="85"/>
  <c r="AK6" i="85"/>
  <c r="AJ6" i="85"/>
  <c r="AI6" i="85"/>
  <c r="AH6" i="85"/>
  <c r="AG6" i="85"/>
  <c r="AF6" i="85"/>
  <c r="BZ5" i="85"/>
  <c r="BY5" i="85"/>
  <c r="BX5" i="85"/>
  <c r="BW5" i="85"/>
  <c r="BV5" i="85"/>
  <c r="BU5" i="85"/>
  <c r="BT5" i="85"/>
  <c r="BS5" i="85"/>
  <c r="BR5" i="85"/>
  <c r="BQ5" i="85"/>
  <c r="BO5" i="85"/>
  <c r="BN5" i="85"/>
  <c r="BM5" i="85"/>
  <c r="BL5" i="85"/>
  <c r="BK5" i="85"/>
  <c r="BJ5" i="85"/>
  <c r="BI5" i="85"/>
  <c r="BH5" i="85"/>
  <c r="BG5" i="85"/>
  <c r="BF5" i="85"/>
  <c r="BE5" i="85"/>
  <c r="AX5" i="85"/>
  <c r="K116" i="85" s="1"/>
  <c r="AU5" i="85"/>
  <c r="AS5" i="85"/>
  <c r="I116" i="85" s="1"/>
  <c r="AO5" i="85"/>
  <c r="AN5" i="85"/>
  <c r="AM5" i="85"/>
  <c r="AL5" i="85"/>
  <c r="AK5" i="85"/>
  <c r="AJ5" i="85"/>
  <c r="AW5" i="85" s="1"/>
  <c r="J116" i="85" s="1"/>
  <c r="AI5" i="85"/>
  <c r="AH5" i="85"/>
  <c r="AG5" i="85"/>
  <c r="AF5" i="85"/>
  <c r="BZ4" i="85"/>
  <c r="BY4" i="85"/>
  <c r="BX4" i="85"/>
  <c r="BW4" i="85"/>
  <c r="BW32" i="85" s="1"/>
  <c r="BV4" i="85"/>
  <c r="BU4" i="85"/>
  <c r="BT4" i="85"/>
  <c r="BS4" i="85"/>
  <c r="BR4" i="85"/>
  <c r="BQ4" i="85"/>
  <c r="BO4" i="85"/>
  <c r="BN4" i="85"/>
  <c r="BN32" i="85" s="1"/>
  <c r="BM4" i="85"/>
  <c r="BL4" i="85"/>
  <c r="BK4" i="85"/>
  <c r="BJ4" i="85"/>
  <c r="BI4" i="85"/>
  <c r="BH4" i="85"/>
  <c r="BG4" i="85"/>
  <c r="BF4" i="85"/>
  <c r="BF32" i="85" s="1"/>
  <c r="BE4" i="85"/>
  <c r="AX4" i="85"/>
  <c r="K115" i="85" s="1"/>
  <c r="AU4" i="85"/>
  <c r="AV4" i="85" s="1"/>
  <c r="AS4" i="85"/>
  <c r="AO4" i="85"/>
  <c r="AN4" i="85"/>
  <c r="AM4" i="85"/>
  <c r="AL4" i="85"/>
  <c r="AK4" i="85"/>
  <c r="AJ4" i="85"/>
  <c r="AI4" i="85"/>
  <c r="AH4" i="85"/>
  <c r="AG4" i="85"/>
  <c r="AF4" i="85"/>
  <c r="AW4" i="85" s="1" a="1"/>
  <c r="AW4" i="85" s="1"/>
  <c r="J115" i="85" s="1"/>
  <c r="BZ3" i="85"/>
  <c r="BY3" i="85"/>
  <c r="BY33" i="85" s="1"/>
  <c r="BX3" i="85"/>
  <c r="BW3" i="85"/>
  <c r="BV3" i="85"/>
  <c r="BV31" i="85" s="1"/>
  <c r="BU3" i="85"/>
  <c r="BU33" i="85" s="1"/>
  <c r="BT3" i="85"/>
  <c r="BS3" i="85"/>
  <c r="BR3" i="85"/>
  <c r="BQ3" i="85"/>
  <c r="BQ33" i="85" s="1"/>
  <c r="BO3" i="85"/>
  <c r="BN3" i="85"/>
  <c r="BM3" i="85"/>
  <c r="BM31" i="85" s="1"/>
  <c r="BL3" i="85"/>
  <c r="BK3" i="85"/>
  <c r="BJ3" i="85"/>
  <c r="BI3" i="85"/>
  <c r="BH3" i="85"/>
  <c r="BH33" i="85" s="1"/>
  <c r="BG3" i="85"/>
  <c r="BF3" i="85"/>
  <c r="BE3" i="85"/>
  <c r="BE31" i="85" s="1"/>
  <c r="AX3" i="85"/>
  <c r="K114" i="85" s="1"/>
  <c r="AU3" i="85"/>
  <c r="H114" i="85" s="1"/>
  <c r="AS3" i="85"/>
  <c r="AT3" i="85" s="1"/>
  <c r="AO3" i="85"/>
  <c r="AN3" i="85"/>
  <c r="AM3" i="85"/>
  <c r="AL3" i="85"/>
  <c r="AK3" i="85"/>
  <c r="AJ3" i="85"/>
  <c r="AI3" i="85"/>
  <c r="AH3" i="85"/>
  <c r="AG3" i="85"/>
  <c r="AF3" i="85"/>
  <c r="H140" i="84"/>
  <c r="H136" i="84"/>
  <c r="H134" i="84"/>
  <c r="H132" i="84"/>
  <c r="H128" i="84"/>
  <c r="H126" i="84"/>
  <c r="H124" i="84"/>
  <c r="H120" i="84"/>
  <c r="H118" i="84"/>
  <c r="H116" i="84"/>
  <c r="B48" i="84"/>
  <c r="B47" i="84"/>
  <c r="B46" i="84"/>
  <c r="BT35" i="84"/>
  <c r="AT86" i="84" s="1"/>
  <c r="J78" i="84" s="1"/>
  <c r="AC33" i="84"/>
  <c r="AB33" i="84"/>
  <c r="AA33" i="84"/>
  <c r="Z33" i="84"/>
  <c r="Y33" i="84"/>
  <c r="X33" i="84"/>
  <c r="W33" i="84"/>
  <c r="V33" i="84"/>
  <c r="U33" i="84"/>
  <c r="T33" i="84"/>
  <c r="R33" i="84"/>
  <c r="Q33" i="84"/>
  <c r="P33" i="84"/>
  <c r="O33" i="84"/>
  <c r="N33" i="84"/>
  <c r="M33" i="84"/>
  <c r="L33" i="84"/>
  <c r="K33" i="84"/>
  <c r="J33" i="84"/>
  <c r="I33" i="84"/>
  <c r="H33" i="84"/>
  <c r="BL32" i="84"/>
  <c r="AC32" i="84"/>
  <c r="AB32" i="84"/>
  <c r="AA32" i="84"/>
  <c r="Z32" i="84"/>
  <c r="Y32" i="84"/>
  <c r="X32" i="84"/>
  <c r="W32" i="84"/>
  <c r="V32" i="84"/>
  <c r="U32" i="84"/>
  <c r="T32" i="84"/>
  <c r="R32" i="84"/>
  <c r="Q32" i="84"/>
  <c r="P32" i="84"/>
  <c r="O32" i="84"/>
  <c r="N32" i="84"/>
  <c r="M32" i="84"/>
  <c r="L32" i="84"/>
  <c r="K32" i="84"/>
  <c r="J32" i="84"/>
  <c r="I32" i="84"/>
  <c r="H32" i="84"/>
  <c r="AC31" i="84"/>
  <c r="AB31" i="84"/>
  <c r="AA31" i="84"/>
  <c r="Z31" i="84"/>
  <c r="Y31" i="84"/>
  <c r="X31" i="84"/>
  <c r="W31" i="84"/>
  <c r="V31" i="84"/>
  <c r="U31" i="84"/>
  <c r="T31" i="84"/>
  <c r="R31" i="84"/>
  <c r="Q31" i="84"/>
  <c r="P31" i="84"/>
  <c r="O31" i="84"/>
  <c r="N31" i="84"/>
  <c r="M31" i="84"/>
  <c r="L31" i="84"/>
  <c r="K31" i="84"/>
  <c r="J31" i="84"/>
  <c r="I31" i="84"/>
  <c r="H31" i="84"/>
  <c r="BZ30" i="84"/>
  <c r="BY30" i="84"/>
  <c r="BX30" i="84"/>
  <c r="BW30" i="84"/>
  <c r="BV30" i="84"/>
  <c r="BU30" i="84"/>
  <c r="BT30" i="84"/>
  <c r="BS30" i="84"/>
  <c r="BR30" i="84"/>
  <c r="BQ30" i="84"/>
  <c r="BO30" i="84"/>
  <c r="BN30" i="84"/>
  <c r="BM30" i="84"/>
  <c r="BL30" i="84"/>
  <c r="BK30" i="84"/>
  <c r="BJ30" i="84"/>
  <c r="BI30" i="84"/>
  <c r="BH30" i="84"/>
  <c r="BG30" i="84"/>
  <c r="BF30" i="84"/>
  <c r="BE30" i="84"/>
  <c r="AX30" i="84"/>
  <c r="K141" i="84" s="1"/>
  <c r="AV30" i="84"/>
  <c r="AU30" i="84"/>
  <c r="H141" i="84" s="1"/>
  <c r="AT30" i="84"/>
  <c r="AS30" i="84"/>
  <c r="I141" i="84" s="1"/>
  <c r="AO30" i="84"/>
  <c r="AN30" i="84"/>
  <c r="AM30" i="84"/>
  <c r="AL30" i="84"/>
  <c r="AK30" i="84"/>
  <c r="AJ30" i="84"/>
  <c r="AW30" i="84" s="1"/>
  <c r="J141" i="84" s="1"/>
  <c r="AI30" i="84"/>
  <c r="AH30" i="84"/>
  <c r="AG30" i="84"/>
  <c r="AF30" i="84"/>
  <c r="BZ29" i="84"/>
  <c r="BY29" i="84"/>
  <c r="BX29" i="84"/>
  <c r="BW29" i="84"/>
  <c r="BV29" i="84"/>
  <c r="BU29" i="84"/>
  <c r="BT29" i="84"/>
  <c r="BS29" i="84"/>
  <c r="BR29" i="84"/>
  <c r="BQ29" i="84"/>
  <c r="BO29" i="84"/>
  <c r="BN29" i="84"/>
  <c r="BM29" i="84"/>
  <c r="BL29" i="84"/>
  <c r="BK29" i="84"/>
  <c r="BJ29" i="84"/>
  <c r="BI29" i="84"/>
  <c r="BH29" i="84"/>
  <c r="BG29" i="84"/>
  <c r="BF29" i="84"/>
  <c r="BE29" i="84"/>
  <c r="AX29" i="84"/>
  <c r="K140" i="84" s="1"/>
  <c r="AU29" i="84"/>
  <c r="AV29" i="84" s="1"/>
  <c r="AS29" i="84"/>
  <c r="AO29" i="84"/>
  <c r="AN29" i="84"/>
  <c r="AM29" i="84"/>
  <c r="AL29" i="84"/>
  <c r="AK29" i="84"/>
  <c r="AJ29" i="84"/>
  <c r="AI29" i="84"/>
  <c r="AH29" i="84"/>
  <c r="AG29" i="84"/>
  <c r="AF29" i="84"/>
  <c r="BZ28" i="84"/>
  <c r="BY28" i="84"/>
  <c r="BX28" i="84"/>
  <c r="BW28" i="84"/>
  <c r="BV28" i="84"/>
  <c r="BU28" i="84"/>
  <c r="BT28" i="84"/>
  <c r="BS28" i="84"/>
  <c r="BR28" i="84"/>
  <c r="BQ28" i="84"/>
  <c r="BO28" i="84"/>
  <c r="BN28" i="84"/>
  <c r="BM28" i="84"/>
  <c r="BL28" i="84"/>
  <c r="BK28" i="84"/>
  <c r="BJ28" i="84"/>
  <c r="BI28" i="84"/>
  <c r="BH28" i="84"/>
  <c r="BG28" i="84"/>
  <c r="BF28" i="84"/>
  <c r="BE28" i="84"/>
  <c r="AX28" i="84"/>
  <c r="K139" i="84" s="1"/>
  <c r="AV28" i="84"/>
  <c r="AU28" i="84"/>
  <c r="H139" i="84" s="1"/>
  <c r="AS28" i="84"/>
  <c r="I139" i="84" s="1"/>
  <c r="AO28" i="84"/>
  <c r="AN28" i="84"/>
  <c r="AM28" i="84"/>
  <c r="AL28" i="84"/>
  <c r="AW28" i="84" s="1"/>
  <c r="J139" i="84" s="1"/>
  <c r="AK28" i="84"/>
  <c r="AJ28" i="84"/>
  <c r="AI28" i="84"/>
  <c r="AH28" i="84"/>
  <c r="AG28" i="84"/>
  <c r="AF28" i="84"/>
  <c r="BZ27" i="84"/>
  <c r="BZ37" i="84" s="1"/>
  <c r="AX92" i="84" s="1"/>
  <c r="BY27" i="84"/>
  <c r="BX27" i="84"/>
  <c r="BW27" i="84"/>
  <c r="BV27" i="84"/>
  <c r="BU27" i="84"/>
  <c r="BT27" i="84"/>
  <c r="BS27" i="84"/>
  <c r="BR27" i="84"/>
  <c r="BR37" i="84" s="1"/>
  <c r="AX84" i="84" s="1"/>
  <c r="H82" i="84" s="1"/>
  <c r="BQ27" i="84"/>
  <c r="BO27" i="84"/>
  <c r="BN27" i="84"/>
  <c r="BM27" i="84"/>
  <c r="BL27" i="84"/>
  <c r="BK27" i="84"/>
  <c r="BJ27" i="84"/>
  <c r="BI27" i="84"/>
  <c r="BI37" i="84" s="1"/>
  <c r="AY86" i="84" s="1"/>
  <c r="J81" i="84" s="1"/>
  <c r="BH27" i="84"/>
  <c r="BG27" i="84"/>
  <c r="BF27" i="84"/>
  <c r="BE27" i="84"/>
  <c r="AX27" i="84"/>
  <c r="K138" i="84" s="1"/>
  <c r="AU27" i="84"/>
  <c r="AT27" i="84"/>
  <c r="AS27" i="84"/>
  <c r="I138" i="84" s="1"/>
  <c r="AO27" i="84"/>
  <c r="AN27" i="84"/>
  <c r="AM27" i="84"/>
  <c r="AL27" i="84"/>
  <c r="AK27" i="84"/>
  <c r="AJ27" i="84"/>
  <c r="AW27" i="84" s="1"/>
  <c r="J138" i="84" s="1"/>
  <c r="AI27" i="84"/>
  <c r="AH27" i="84"/>
  <c r="AG27" i="84"/>
  <c r="AF27" i="84"/>
  <c r="BZ26" i="84"/>
  <c r="BY26" i="84"/>
  <c r="BX26" i="84"/>
  <c r="BW26" i="84"/>
  <c r="BV26" i="84"/>
  <c r="BU26" i="84"/>
  <c r="BT26" i="84"/>
  <c r="BS26" i="84"/>
  <c r="BR26" i="84"/>
  <c r="BQ26" i="84"/>
  <c r="BO26" i="84"/>
  <c r="BN26" i="84"/>
  <c r="BM26" i="84"/>
  <c r="BL26" i="84"/>
  <c r="BK26" i="84"/>
  <c r="BJ26" i="84"/>
  <c r="BI26" i="84"/>
  <c r="BH26" i="84"/>
  <c r="BG26" i="84"/>
  <c r="BF26" i="84"/>
  <c r="BE26" i="84"/>
  <c r="AX26" i="84"/>
  <c r="K137" i="84" s="1"/>
  <c r="AU26" i="84"/>
  <c r="H137" i="84" s="1"/>
  <c r="AT26" i="84"/>
  <c r="AS26" i="84"/>
  <c r="I137" i="84" s="1"/>
  <c r="AO26" i="84"/>
  <c r="AN26" i="84"/>
  <c r="AM26" i="84"/>
  <c r="AL26" i="84"/>
  <c r="AK26" i="84"/>
  <c r="AJ26" i="84"/>
  <c r="AW26" i="84" s="1"/>
  <c r="J137" i="84" s="1"/>
  <c r="AI26" i="84"/>
  <c r="AH26" i="84"/>
  <c r="AG26" i="84"/>
  <c r="AF26" i="84"/>
  <c r="BZ25" i="84"/>
  <c r="BY25" i="84"/>
  <c r="BX25" i="84"/>
  <c r="BW25" i="84"/>
  <c r="BV25" i="84"/>
  <c r="BU25" i="84"/>
  <c r="BT25" i="84"/>
  <c r="BS25" i="84"/>
  <c r="BR25" i="84"/>
  <c r="BQ25" i="84"/>
  <c r="BO25" i="84"/>
  <c r="BN25" i="84"/>
  <c r="BM25" i="84"/>
  <c r="BL25" i="84"/>
  <c r="BK25" i="84"/>
  <c r="BJ25" i="84"/>
  <c r="BI25" i="84"/>
  <c r="BH25" i="84"/>
  <c r="BG25" i="84"/>
  <c r="BF25" i="84"/>
  <c r="BE25" i="84"/>
  <c r="AX25" i="84"/>
  <c r="K136" i="84" s="1"/>
  <c r="AV25" i="84"/>
  <c r="AU25" i="84"/>
  <c r="AT25" i="84"/>
  <c r="AS25" i="84"/>
  <c r="I136" i="84" s="1"/>
  <c r="AO25" i="84"/>
  <c r="AN25" i="84"/>
  <c r="AM25" i="84"/>
  <c r="AL25" i="84"/>
  <c r="AW25" i="84" s="1"/>
  <c r="J136" i="84" s="1"/>
  <c r="AK25" i="84"/>
  <c r="AJ25" i="84"/>
  <c r="AI25" i="84"/>
  <c r="AH25" i="84"/>
  <c r="AG25" i="84"/>
  <c r="AF25" i="84"/>
  <c r="BZ24" i="84"/>
  <c r="BY24" i="84"/>
  <c r="BX24" i="84"/>
  <c r="BW24" i="84"/>
  <c r="BV24" i="84"/>
  <c r="BU24" i="84"/>
  <c r="BT24" i="84"/>
  <c r="W34" i="84" s="1"/>
  <c r="BS24" i="84"/>
  <c r="BR24" i="84"/>
  <c r="BQ24" i="84"/>
  <c r="BO24" i="84"/>
  <c r="BN24" i="84"/>
  <c r="BM24" i="84"/>
  <c r="BL24" i="84"/>
  <c r="BK24" i="84"/>
  <c r="N34" i="84" s="1"/>
  <c r="BJ24" i="84"/>
  <c r="BI24" i="84"/>
  <c r="BH24" i="84"/>
  <c r="BH34" i="84" s="1"/>
  <c r="AS85" i="84" s="1"/>
  <c r="I83" i="84" s="1"/>
  <c r="BG24" i="84"/>
  <c r="BF24" i="84"/>
  <c r="BE24" i="84"/>
  <c r="AX24" i="84"/>
  <c r="K135" i="84" s="1"/>
  <c r="AV24" i="84"/>
  <c r="AU24" i="84"/>
  <c r="H135" i="84" s="1"/>
  <c r="AT24" i="84"/>
  <c r="AS24" i="84"/>
  <c r="I135" i="84" s="1"/>
  <c r="AO24" i="84"/>
  <c r="AN24" i="84"/>
  <c r="AM24" i="84"/>
  <c r="AL24" i="84"/>
  <c r="AK24" i="84"/>
  <c r="AW24" i="84" s="1"/>
  <c r="J135" i="84" s="1"/>
  <c r="AJ24" i="84"/>
  <c r="AI24" i="84"/>
  <c r="AH24" i="84"/>
  <c r="AG24" i="84"/>
  <c r="AF24" i="84"/>
  <c r="BZ23" i="84"/>
  <c r="BY23" i="84"/>
  <c r="BX23" i="84"/>
  <c r="BW23" i="84"/>
  <c r="BV23" i="84"/>
  <c r="BU23" i="84"/>
  <c r="BT23" i="84"/>
  <c r="BS23" i="84"/>
  <c r="BR23" i="84"/>
  <c r="BQ23" i="84"/>
  <c r="BO23" i="84"/>
  <c r="BN23" i="84"/>
  <c r="BM23" i="84"/>
  <c r="BL23" i="84"/>
  <c r="BK23" i="84"/>
  <c r="BJ23" i="84"/>
  <c r="BI23" i="84"/>
  <c r="BH23" i="84"/>
  <c r="BG23" i="84"/>
  <c r="BF23" i="84"/>
  <c r="BE23" i="84"/>
  <c r="AX23" i="84"/>
  <c r="K134" i="84" s="1"/>
  <c r="AV23" i="84"/>
  <c r="AU23" i="84"/>
  <c r="AS23" i="84"/>
  <c r="AT23" i="84" s="1"/>
  <c r="AO23" i="84"/>
  <c r="AN23" i="84"/>
  <c r="AM23" i="84"/>
  <c r="AL23" i="84"/>
  <c r="AK23" i="84"/>
  <c r="AJ23" i="84"/>
  <c r="AI23" i="84"/>
  <c r="AH23" i="84"/>
  <c r="AG23" i="84"/>
  <c r="AF23" i="84"/>
  <c r="BZ22" i="84"/>
  <c r="BY22" i="84"/>
  <c r="BX22" i="84"/>
  <c r="BW22" i="84"/>
  <c r="BV22" i="84"/>
  <c r="BU22" i="84"/>
  <c r="BT22" i="84"/>
  <c r="BS22" i="84"/>
  <c r="BR22" i="84"/>
  <c r="BQ22" i="84"/>
  <c r="BO22" i="84"/>
  <c r="BN22" i="84"/>
  <c r="BM22" i="84"/>
  <c r="BL22" i="84"/>
  <c r="BK22" i="84"/>
  <c r="BJ22" i="84"/>
  <c r="BI22" i="84"/>
  <c r="BH22" i="84"/>
  <c r="BG22" i="84"/>
  <c r="BF22" i="84"/>
  <c r="BE22" i="84"/>
  <c r="AX22" i="84"/>
  <c r="K133" i="84" s="1"/>
  <c r="AV22" i="84"/>
  <c r="AU22" i="84"/>
  <c r="H133" i="84" s="1"/>
  <c r="AT22" i="84"/>
  <c r="AS22" i="84"/>
  <c r="I133" i="84" s="1"/>
  <c r="AO22" i="84"/>
  <c r="AN22" i="84"/>
  <c r="AM22" i="84"/>
  <c r="AL22" i="84"/>
  <c r="AK22" i="84"/>
  <c r="AJ22" i="84"/>
  <c r="AW22" i="84" s="1"/>
  <c r="J133" i="84" s="1"/>
  <c r="AI22" i="84"/>
  <c r="AH22" i="84"/>
  <c r="AG22" i="84"/>
  <c r="AF22" i="84"/>
  <c r="BZ21" i="84"/>
  <c r="BY21" i="84"/>
  <c r="BX21" i="84"/>
  <c r="BW21" i="84"/>
  <c r="BV21" i="84"/>
  <c r="BU21" i="84"/>
  <c r="BT21" i="84"/>
  <c r="BS21" i="84"/>
  <c r="BR21" i="84"/>
  <c r="BQ21" i="84"/>
  <c r="BO21" i="84"/>
  <c r="BN21" i="84"/>
  <c r="BM21" i="84"/>
  <c r="BL21" i="84"/>
  <c r="BK21" i="84"/>
  <c r="BJ21" i="84"/>
  <c r="BI21" i="84"/>
  <c r="BH21" i="84"/>
  <c r="BG21" i="84"/>
  <c r="BF21" i="84"/>
  <c r="BE21" i="84"/>
  <c r="AX21" i="84"/>
  <c r="K132" i="84" s="1"/>
  <c r="AU21" i="84"/>
  <c r="AV21" i="84" s="1"/>
  <c r="AS21" i="84"/>
  <c r="AO21" i="84"/>
  <c r="AN21" i="84"/>
  <c r="AM21" i="84"/>
  <c r="AL21" i="84"/>
  <c r="AK21" i="84"/>
  <c r="AJ21" i="84"/>
  <c r="AI21" i="84"/>
  <c r="AH21" i="84"/>
  <c r="AG21" i="84"/>
  <c r="AF21" i="84"/>
  <c r="BZ20" i="84"/>
  <c r="BY20" i="84"/>
  <c r="BX20" i="84"/>
  <c r="BW20" i="84"/>
  <c r="BV20" i="84"/>
  <c r="BU20" i="84"/>
  <c r="BT20" i="84"/>
  <c r="BS20" i="84"/>
  <c r="BR20" i="84"/>
  <c r="BQ20" i="84"/>
  <c r="BO20" i="84"/>
  <c r="BN20" i="84"/>
  <c r="BM20" i="84"/>
  <c r="BL20" i="84"/>
  <c r="BK20" i="84"/>
  <c r="BJ20" i="84"/>
  <c r="BI20" i="84"/>
  <c r="BH20" i="84"/>
  <c r="BG20" i="84"/>
  <c r="BF20" i="84"/>
  <c r="BE20" i="84"/>
  <c r="AX20" i="84"/>
  <c r="K131" i="84" s="1"/>
  <c r="AV20" i="84"/>
  <c r="AU20" i="84"/>
  <c r="H131" i="84" s="1"/>
  <c r="AS20" i="84"/>
  <c r="I131" i="84" s="1"/>
  <c r="AO20" i="84"/>
  <c r="AN20" i="84"/>
  <c r="AM20" i="84"/>
  <c r="AL20" i="84"/>
  <c r="AW20" i="84" s="1"/>
  <c r="J131" i="84" s="1"/>
  <c r="AK20" i="84"/>
  <c r="AJ20" i="84"/>
  <c r="AI20" i="84"/>
  <c r="AH20" i="84"/>
  <c r="AG20" i="84"/>
  <c r="AF20" i="84"/>
  <c r="BZ19" i="84"/>
  <c r="BY19" i="84"/>
  <c r="BX19" i="84"/>
  <c r="BW19" i="84"/>
  <c r="BV19" i="84"/>
  <c r="BU19" i="84"/>
  <c r="BT19" i="84"/>
  <c r="BS19" i="84"/>
  <c r="BR19" i="84"/>
  <c r="BQ19" i="84"/>
  <c r="BO19" i="84"/>
  <c r="BN19" i="84"/>
  <c r="BM19" i="84"/>
  <c r="BL19" i="84"/>
  <c r="BK19" i="84"/>
  <c r="BJ19" i="84"/>
  <c r="BI19" i="84"/>
  <c r="BH19" i="84"/>
  <c r="BG19" i="84"/>
  <c r="BF19" i="84"/>
  <c r="BE19" i="84"/>
  <c r="AX19" i="84"/>
  <c r="K130" i="84" s="1"/>
  <c r="AU19" i="84"/>
  <c r="AT19" i="84"/>
  <c r="AS19" i="84"/>
  <c r="I130" i="84" s="1"/>
  <c r="AO19" i="84"/>
  <c r="AN19" i="84"/>
  <c r="AM19" i="84"/>
  <c r="AL19" i="84"/>
  <c r="AK19" i="84"/>
  <c r="AJ19" i="84"/>
  <c r="AW19" i="84" s="1"/>
  <c r="J130" i="84" s="1"/>
  <c r="AI19" i="84"/>
  <c r="AH19" i="84"/>
  <c r="AG19" i="84"/>
  <c r="AF19" i="84"/>
  <c r="BZ18" i="84"/>
  <c r="BY18" i="84"/>
  <c r="BX18" i="84"/>
  <c r="BW18" i="84"/>
  <c r="BV18" i="84"/>
  <c r="BU18" i="84"/>
  <c r="BT18" i="84"/>
  <c r="BS18" i="84"/>
  <c r="BR18" i="84"/>
  <c r="BQ18" i="84"/>
  <c r="BO18" i="84"/>
  <c r="BN18" i="84"/>
  <c r="BN31" i="84" s="1"/>
  <c r="BM18" i="84"/>
  <c r="BL18" i="84"/>
  <c r="BK18" i="84"/>
  <c r="BJ18" i="84"/>
  <c r="BI18" i="84"/>
  <c r="BH18" i="84"/>
  <c r="BG18" i="84"/>
  <c r="BF18" i="84"/>
  <c r="BF31" i="84" s="1"/>
  <c r="BE18" i="84"/>
  <c r="AX18" i="84"/>
  <c r="K129" i="84" s="1"/>
  <c r="AU18" i="84"/>
  <c r="H129" i="84" s="1"/>
  <c r="AT18" i="84"/>
  <c r="AS18" i="84"/>
  <c r="I129" i="84" s="1"/>
  <c r="AO18" i="84"/>
  <c r="AN18" i="84"/>
  <c r="AM18" i="84"/>
  <c r="AL18" i="84"/>
  <c r="AK18" i="84"/>
  <c r="AJ18" i="84"/>
  <c r="AW18" i="84" s="1"/>
  <c r="J129" i="84" s="1"/>
  <c r="AI18" i="84"/>
  <c r="AH18" i="84"/>
  <c r="AG18" i="84"/>
  <c r="AF18" i="84"/>
  <c r="BZ17" i="84"/>
  <c r="BY17" i="84"/>
  <c r="BX17" i="84"/>
  <c r="BW17" i="84"/>
  <c r="BV17" i="84"/>
  <c r="BU17" i="84"/>
  <c r="BT17" i="84"/>
  <c r="BS17" i="84"/>
  <c r="BR17" i="84"/>
  <c r="BQ17" i="84"/>
  <c r="BO17" i="84"/>
  <c r="BN17" i="84"/>
  <c r="BM17" i="84"/>
  <c r="BL17" i="84"/>
  <c r="BK17" i="84"/>
  <c r="BJ17" i="84"/>
  <c r="BI17" i="84"/>
  <c r="BH17" i="84"/>
  <c r="BG17" i="84"/>
  <c r="BF17" i="84"/>
  <c r="BE17" i="84"/>
  <c r="AX17" i="84"/>
  <c r="K128" i="84" s="1"/>
  <c r="AV17" i="84"/>
  <c r="AU17" i="84"/>
  <c r="AT17" i="84"/>
  <c r="AS17" i="84"/>
  <c r="I128" i="84" s="1"/>
  <c r="AO17" i="84"/>
  <c r="AN17" i="84"/>
  <c r="AM17" i="84"/>
  <c r="AL17" i="84"/>
  <c r="AW17" i="84" s="1"/>
  <c r="J128" i="84" s="1"/>
  <c r="AK17" i="84"/>
  <c r="AJ17" i="84"/>
  <c r="AI17" i="84"/>
  <c r="AH17" i="84"/>
  <c r="AG17" i="84"/>
  <c r="AF17" i="84"/>
  <c r="BZ16" i="84"/>
  <c r="BY16" i="84"/>
  <c r="BX16" i="84"/>
  <c r="BW16" i="84"/>
  <c r="BV16" i="84"/>
  <c r="BU16" i="84"/>
  <c r="BT16" i="84"/>
  <c r="BS16" i="84"/>
  <c r="BR16" i="84"/>
  <c r="BQ16" i="84"/>
  <c r="BO16" i="84"/>
  <c r="BN16" i="84"/>
  <c r="BM16" i="84"/>
  <c r="BL16" i="84"/>
  <c r="BK16" i="84"/>
  <c r="BJ16" i="84"/>
  <c r="BI16" i="84"/>
  <c r="BH16" i="84"/>
  <c r="BG16" i="84"/>
  <c r="BF16" i="84"/>
  <c r="BE16" i="84"/>
  <c r="AX16" i="84"/>
  <c r="K127" i="84" s="1"/>
  <c r="AV16" i="84"/>
  <c r="AU16" i="84"/>
  <c r="H127" i="84" s="1"/>
  <c r="AT16" i="84"/>
  <c r="AS16" i="84"/>
  <c r="I127" i="84" s="1"/>
  <c r="AO16" i="84"/>
  <c r="AN16" i="84"/>
  <c r="AM16" i="84"/>
  <c r="AL16" i="84"/>
  <c r="AK16" i="84"/>
  <c r="AJ16" i="84"/>
  <c r="AI16" i="84"/>
  <c r="AH16" i="84"/>
  <c r="AG16" i="84"/>
  <c r="AF16" i="84"/>
  <c r="BZ15" i="84"/>
  <c r="BY15" i="84"/>
  <c r="BX15" i="84"/>
  <c r="BW15" i="84"/>
  <c r="BV15" i="84"/>
  <c r="Y34" i="84" s="1"/>
  <c r="BU15" i="84"/>
  <c r="BT15" i="84"/>
  <c r="BS15" i="84"/>
  <c r="BR15" i="84"/>
  <c r="BQ15" i="84"/>
  <c r="BO15" i="84"/>
  <c r="BN15" i="84"/>
  <c r="BM15" i="84"/>
  <c r="P34" i="84" s="1"/>
  <c r="BL15" i="84"/>
  <c r="BK15" i="84"/>
  <c r="BJ15" i="84"/>
  <c r="BI15" i="84"/>
  <c r="BH15" i="84"/>
  <c r="BG15" i="84"/>
  <c r="BF15" i="84"/>
  <c r="BE15" i="84"/>
  <c r="AX15" i="84"/>
  <c r="K126" i="84" s="1"/>
  <c r="AV15" i="84"/>
  <c r="AU15" i="84"/>
  <c r="AS15" i="84"/>
  <c r="AT15" i="84" s="1"/>
  <c r="AO15" i="84"/>
  <c r="AN15" i="84"/>
  <c r="AM15" i="84"/>
  <c r="AL15" i="84"/>
  <c r="AW15" i="84" s="1"/>
  <c r="J126" i="84" s="1"/>
  <c r="AK15" i="84"/>
  <c r="AJ15" i="84"/>
  <c r="AI15" i="84"/>
  <c r="AH15" i="84"/>
  <c r="AG15" i="84"/>
  <c r="AF15" i="84"/>
  <c r="BZ14" i="84"/>
  <c r="BY14" i="84"/>
  <c r="BX14" i="84"/>
  <c r="BW14" i="84"/>
  <c r="BV14" i="84"/>
  <c r="BU14" i="84"/>
  <c r="BT14" i="84"/>
  <c r="BS14" i="84"/>
  <c r="BS36" i="84" s="1"/>
  <c r="AV85" i="84" s="1"/>
  <c r="I80" i="84" s="1"/>
  <c r="BR14" i="84"/>
  <c r="BQ14" i="84"/>
  <c r="BO14" i="84"/>
  <c r="BN14" i="84"/>
  <c r="BM14" i="84"/>
  <c r="BL14" i="84"/>
  <c r="BK14" i="84"/>
  <c r="BJ14" i="84"/>
  <c r="BJ36" i="84" s="1"/>
  <c r="AW87" i="84" s="1"/>
  <c r="K79" i="84" s="1"/>
  <c r="BI14" i="84"/>
  <c r="BH14" i="84"/>
  <c r="BG14" i="84"/>
  <c r="BF14" i="84"/>
  <c r="BE14" i="84"/>
  <c r="AX14" i="84"/>
  <c r="K125" i="84" s="1"/>
  <c r="AV14" i="84"/>
  <c r="AU14" i="84"/>
  <c r="H125" i="84" s="1"/>
  <c r="AT14" i="84"/>
  <c r="AS14" i="84"/>
  <c r="I125" i="84" s="1"/>
  <c r="AO14" i="84"/>
  <c r="AN14" i="84"/>
  <c r="AM14" i="84"/>
  <c r="AL14" i="84"/>
  <c r="AK14" i="84"/>
  <c r="AJ14" i="84"/>
  <c r="AI14" i="84"/>
  <c r="AH14" i="84"/>
  <c r="AG14" i="84"/>
  <c r="AF14" i="84"/>
  <c r="AW14" i="84" s="1"/>
  <c r="J125" i="84" s="1"/>
  <c r="BZ13" i="84"/>
  <c r="BY13" i="84"/>
  <c r="BX13" i="84"/>
  <c r="BW13" i="84"/>
  <c r="BV13" i="84"/>
  <c r="BU13" i="84"/>
  <c r="BT13" i="84"/>
  <c r="BS13" i="84"/>
  <c r="BR13" i="84"/>
  <c r="BQ13" i="84"/>
  <c r="BO13" i="84"/>
  <c r="BN13" i="84"/>
  <c r="BM13" i="84"/>
  <c r="BL13" i="84"/>
  <c r="BK13" i="84"/>
  <c r="BJ13" i="84"/>
  <c r="BI13" i="84"/>
  <c r="BH13" i="84"/>
  <c r="BG13" i="84"/>
  <c r="BF13" i="84"/>
  <c r="BE13" i="84"/>
  <c r="AX13" i="84"/>
  <c r="K124" i="84" s="1"/>
  <c r="AU13" i="84"/>
  <c r="AV13" i="84" s="1"/>
  <c r="AS13" i="84"/>
  <c r="AO13" i="84"/>
  <c r="AN13" i="84"/>
  <c r="AM13" i="84"/>
  <c r="AL13" i="84"/>
  <c r="AK13" i="84"/>
  <c r="AJ13" i="84"/>
  <c r="AI13" i="84"/>
  <c r="AH13" i="84"/>
  <c r="AG13" i="84"/>
  <c r="AF13" i="84"/>
  <c r="BZ12" i="84"/>
  <c r="BZ36" i="84" s="1"/>
  <c r="AV92" i="84" s="1"/>
  <c r="BY12" i="84"/>
  <c r="BY36" i="84" s="1"/>
  <c r="AV91" i="84" s="1"/>
  <c r="BX12" i="84"/>
  <c r="BW12" i="84"/>
  <c r="BV12" i="84"/>
  <c r="BU12" i="84"/>
  <c r="BU36" i="84" s="1"/>
  <c r="AV87" i="84" s="1"/>
  <c r="K80" i="84" s="1"/>
  <c r="BT12" i="84"/>
  <c r="BT36" i="84" s="1"/>
  <c r="AV86" i="84" s="1"/>
  <c r="J80" i="84" s="1"/>
  <c r="BS12" i="84"/>
  <c r="BR12" i="84"/>
  <c r="BR36" i="84" s="1"/>
  <c r="AV84" i="84" s="1"/>
  <c r="H80" i="84" s="1"/>
  <c r="BQ12" i="84"/>
  <c r="BQ36" i="84" s="1"/>
  <c r="AV83" i="84" s="1"/>
  <c r="G80" i="84" s="1"/>
  <c r="BO12" i="84"/>
  <c r="BN12" i="84"/>
  <c r="BM12" i="84"/>
  <c r="BL12" i="84"/>
  <c r="BL36" i="84" s="1"/>
  <c r="AW89" i="84" s="1"/>
  <c r="BK12" i="84"/>
  <c r="BK36" i="84" s="1"/>
  <c r="AW88" i="84" s="1"/>
  <c r="BJ12" i="84"/>
  <c r="BI12" i="84"/>
  <c r="BI36" i="84" s="1"/>
  <c r="AW86" i="84" s="1"/>
  <c r="J79" i="84" s="1"/>
  <c r="BH12" i="84"/>
  <c r="BH36" i="84" s="1"/>
  <c r="AW85" i="84" s="1"/>
  <c r="I79" i="84" s="1"/>
  <c r="BG12" i="84"/>
  <c r="BF12" i="84"/>
  <c r="BE12" i="84"/>
  <c r="AX12" i="84"/>
  <c r="K123" i="84" s="1"/>
  <c r="AV12" i="84"/>
  <c r="AU12" i="84"/>
  <c r="H123" i="84" s="1"/>
  <c r="AS12" i="84"/>
  <c r="I123" i="84" s="1"/>
  <c r="AO12" i="84"/>
  <c r="AN12" i="84"/>
  <c r="AM12" i="84"/>
  <c r="AL12" i="84"/>
  <c r="AK12" i="84"/>
  <c r="AJ12" i="84"/>
  <c r="AI12" i="84"/>
  <c r="AH12" i="84"/>
  <c r="AG12" i="84"/>
  <c r="AF12" i="84"/>
  <c r="BZ11" i="84"/>
  <c r="BY11" i="84"/>
  <c r="BX11" i="84"/>
  <c r="BW11" i="84"/>
  <c r="BV11" i="84"/>
  <c r="BU11" i="84"/>
  <c r="BT11" i="84"/>
  <c r="BS11" i="84"/>
  <c r="BR11" i="84"/>
  <c r="BQ11" i="84"/>
  <c r="BO11" i="84"/>
  <c r="BN11" i="84"/>
  <c r="BM11" i="84"/>
  <c r="BL11" i="84"/>
  <c r="BK11" i="84"/>
  <c r="BJ11" i="84"/>
  <c r="BI11" i="84"/>
  <c r="BH11" i="84"/>
  <c r="BG11" i="84"/>
  <c r="BF11" i="84"/>
  <c r="BE11" i="84"/>
  <c r="AX11" i="84"/>
  <c r="K122" i="84" s="1"/>
  <c r="AU11" i="84"/>
  <c r="AT11" i="84"/>
  <c r="AS11" i="84"/>
  <c r="I122" i="84" s="1"/>
  <c r="AO11" i="84"/>
  <c r="AN11" i="84"/>
  <c r="AM11" i="84"/>
  <c r="AL11" i="84"/>
  <c r="AK11" i="84"/>
  <c r="AJ11" i="84"/>
  <c r="AW11" i="84" s="1"/>
  <c r="J122" i="84" s="1"/>
  <c r="AI11" i="84"/>
  <c r="AH11" i="84"/>
  <c r="AG11" i="84"/>
  <c r="AF11" i="84"/>
  <c r="BZ10" i="84"/>
  <c r="BY10" i="84"/>
  <c r="BX10" i="84"/>
  <c r="BW10" i="84"/>
  <c r="BV10" i="84"/>
  <c r="BU10" i="84"/>
  <c r="BT10" i="84"/>
  <c r="BS10" i="84"/>
  <c r="BR10" i="84"/>
  <c r="BQ10" i="84"/>
  <c r="BO10" i="84"/>
  <c r="BN10" i="84"/>
  <c r="BM10" i="84"/>
  <c r="BL10" i="84"/>
  <c r="BK10" i="84"/>
  <c r="BJ10" i="84"/>
  <c r="BI10" i="84"/>
  <c r="BH10" i="84"/>
  <c r="BG10" i="84"/>
  <c r="BF10" i="84"/>
  <c r="BE10" i="84"/>
  <c r="AX10" i="84"/>
  <c r="K121" i="84" s="1"/>
  <c r="AU10" i="84"/>
  <c r="H121" i="84" s="1"/>
  <c r="AT10" i="84"/>
  <c r="AS10" i="84"/>
  <c r="I121" i="84" s="1"/>
  <c r="AO10" i="84"/>
  <c r="AN10" i="84"/>
  <c r="AM10" i="84"/>
  <c r="AL10" i="84"/>
  <c r="AK10" i="84"/>
  <c r="AJ10" i="84"/>
  <c r="AI10" i="84"/>
  <c r="AH10" i="84"/>
  <c r="AG10" i="84"/>
  <c r="AF10" i="84"/>
  <c r="BZ9" i="84"/>
  <c r="BY9" i="84"/>
  <c r="BX9" i="84"/>
  <c r="BW9" i="84"/>
  <c r="BV9" i="84"/>
  <c r="BU9" i="84"/>
  <c r="BT9" i="84"/>
  <c r="BS9" i="84"/>
  <c r="BR9" i="84"/>
  <c r="BQ9" i="84"/>
  <c r="BO9" i="84"/>
  <c r="BN9" i="84"/>
  <c r="BM9" i="84"/>
  <c r="BL9" i="84"/>
  <c r="BK9" i="84"/>
  <c r="BJ9" i="84"/>
  <c r="BI9" i="84"/>
  <c r="BH9" i="84"/>
  <c r="BG9" i="84"/>
  <c r="BF9" i="84"/>
  <c r="BE9" i="84"/>
  <c r="AX9" i="84"/>
  <c r="K120" i="84" s="1"/>
  <c r="AV9" i="84"/>
  <c r="AU9" i="84"/>
  <c r="AT9" i="84"/>
  <c r="AS9" i="84"/>
  <c r="I120" i="84" s="1"/>
  <c r="AO9" i="84"/>
  <c r="AN9" i="84"/>
  <c r="AM9" i="84"/>
  <c r="AL9" i="84"/>
  <c r="AW9" i="84" s="1"/>
  <c r="J120" i="84" s="1"/>
  <c r="AK9" i="84"/>
  <c r="AJ9" i="84"/>
  <c r="AI9" i="84"/>
  <c r="AH9" i="84"/>
  <c r="AG9" i="84"/>
  <c r="AF9" i="84"/>
  <c r="BZ8" i="84"/>
  <c r="BY8" i="84"/>
  <c r="BX8" i="84"/>
  <c r="BW8" i="84"/>
  <c r="BV8" i="84"/>
  <c r="BU8" i="84"/>
  <c r="BT8" i="84"/>
  <c r="BS8" i="84"/>
  <c r="BR8" i="84"/>
  <c r="BQ8" i="84"/>
  <c r="BO8" i="84"/>
  <c r="BN8" i="84"/>
  <c r="BM8" i="84"/>
  <c r="BL8" i="84"/>
  <c r="BK8" i="84"/>
  <c r="BJ8" i="84"/>
  <c r="BI8" i="84"/>
  <c r="BH8" i="84"/>
  <c r="BG8" i="84"/>
  <c r="BF8" i="84"/>
  <c r="BE8" i="84"/>
  <c r="AX8" i="84"/>
  <c r="K119" i="84" s="1"/>
  <c r="AV8" i="84"/>
  <c r="AU8" i="84"/>
  <c r="H119" i="84" s="1"/>
  <c r="AT8" i="84"/>
  <c r="AS8" i="84"/>
  <c r="I119" i="84" s="1"/>
  <c r="AO8" i="84"/>
  <c r="AN8" i="84"/>
  <c r="AM8" i="84"/>
  <c r="AL8" i="84"/>
  <c r="AK8" i="84"/>
  <c r="AJ8" i="84"/>
  <c r="AI8" i="84"/>
  <c r="AH8" i="84"/>
  <c r="AG8" i="84"/>
  <c r="AF8" i="84"/>
  <c r="BZ7" i="84"/>
  <c r="BY7" i="84"/>
  <c r="BX7" i="84"/>
  <c r="BW7" i="84"/>
  <c r="BV7" i="84"/>
  <c r="BU7" i="84"/>
  <c r="BT7" i="84"/>
  <c r="BS7" i="84"/>
  <c r="BR7" i="84"/>
  <c r="BQ7" i="84"/>
  <c r="BO7" i="84"/>
  <c r="BN7" i="84"/>
  <c r="BM7" i="84"/>
  <c r="BL7" i="84"/>
  <c r="BK7" i="84"/>
  <c r="BJ7" i="84"/>
  <c r="BI7" i="84"/>
  <c r="BH7" i="84"/>
  <c r="BG7" i="84"/>
  <c r="BF7" i="84"/>
  <c r="BE7" i="84"/>
  <c r="H34" i="84" s="1"/>
  <c r="AX7" i="84"/>
  <c r="K118" i="84" s="1"/>
  <c r="AV7" i="84"/>
  <c r="AU7" i="84"/>
  <c r="AS7" i="84"/>
  <c r="AT7" i="84" s="1"/>
  <c r="AO7" i="84"/>
  <c r="AN7" i="84"/>
  <c r="AM7" i="84"/>
  <c r="AL7" i="84"/>
  <c r="AW7" i="84" s="1"/>
  <c r="J118" i="84" s="1"/>
  <c r="AK7" i="84"/>
  <c r="AJ7" i="84"/>
  <c r="AI7" i="84"/>
  <c r="AH7" i="84"/>
  <c r="AG7" i="84"/>
  <c r="AF7" i="84"/>
  <c r="BZ6" i="84"/>
  <c r="BY6" i="84"/>
  <c r="BX6" i="84"/>
  <c r="BW6" i="84"/>
  <c r="BV6" i="84"/>
  <c r="BU6" i="84"/>
  <c r="BT6" i="84"/>
  <c r="BS6" i="84"/>
  <c r="BR6" i="84"/>
  <c r="BQ6" i="84"/>
  <c r="BO6" i="84"/>
  <c r="BN6" i="84"/>
  <c r="BM6" i="84"/>
  <c r="BL6" i="84"/>
  <c r="BK6" i="84"/>
  <c r="BJ6" i="84"/>
  <c r="BI6" i="84"/>
  <c r="BH6" i="84"/>
  <c r="BG6" i="84"/>
  <c r="BF6" i="84"/>
  <c r="BE6" i="84"/>
  <c r="AX6" i="84"/>
  <c r="K117" i="84" s="1"/>
  <c r="AV6" i="84"/>
  <c r="AU6" i="84"/>
  <c r="H117" i="84" s="1"/>
  <c r="AT6" i="84"/>
  <c r="AS6" i="84"/>
  <c r="I117" i="84" s="1"/>
  <c r="AO6" i="84"/>
  <c r="AN6" i="84"/>
  <c r="AM6" i="84"/>
  <c r="AL6" i="84"/>
  <c r="AK6" i="84"/>
  <c r="AJ6" i="84"/>
  <c r="AI6" i="84"/>
  <c r="AH6" i="84"/>
  <c r="AG6" i="84"/>
  <c r="AF6" i="84"/>
  <c r="BZ5" i="84"/>
  <c r="BY5" i="84"/>
  <c r="BX5" i="84"/>
  <c r="BW5" i="84"/>
  <c r="BW31" i="84" s="1"/>
  <c r="BV5" i="84"/>
  <c r="BU5" i="84"/>
  <c r="BT5" i="84"/>
  <c r="BS5" i="84"/>
  <c r="BR5" i="84"/>
  <c r="BQ5" i="84"/>
  <c r="BO5" i="84"/>
  <c r="BN5" i="84"/>
  <c r="BM5" i="84"/>
  <c r="BL5" i="84"/>
  <c r="BK5" i="84"/>
  <c r="BJ5" i="84"/>
  <c r="BI5" i="84"/>
  <c r="BH5" i="84"/>
  <c r="BG5" i="84"/>
  <c r="BF5" i="84"/>
  <c r="BE5" i="84"/>
  <c r="AX5" i="84"/>
  <c r="K116" i="84" s="1"/>
  <c r="AU5" i="84"/>
  <c r="AV5" i="84" s="1"/>
  <c r="AS5" i="84"/>
  <c r="AO5" i="84"/>
  <c r="AN5" i="84"/>
  <c r="AM5" i="84"/>
  <c r="AL5" i="84"/>
  <c r="AK5" i="84"/>
  <c r="AJ5" i="84"/>
  <c r="AI5" i="84"/>
  <c r="AH5" i="84"/>
  <c r="AG5" i="84"/>
  <c r="AF5" i="84"/>
  <c r="AW5" i="84" s="1"/>
  <c r="J116" i="84" s="1"/>
  <c r="BZ4" i="84"/>
  <c r="BY4" i="84"/>
  <c r="BX4" i="84"/>
  <c r="BW4" i="84"/>
  <c r="BV4" i="84"/>
  <c r="BU4" i="84"/>
  <c r="BT4" i="84"/>
  <c r="BS4" i="84"/>
  <c r="BR4" i="84"/>
  <c r="BQ4" i="84"/>
  <c r="BO4" i="84"/>
  <c r="BN4" i="84"/>
  <c r="BM4" i="84"/>
  <c r="BL4" i="84"/>
  <c r="BK4" i="84"/>
  <c r="BK35" i="84" s="1"/>
  <c r="AU88" i="84" s="1"/>
  <c r="BJ4" i="84"/>
  <c r="BI4" i="84"/>
  <c r="BH4" i="84"/>
  <c r="BG4" i="84"/>
  <c r="BF4" i="84"/>
  <c r="BE4" i="84"/>
  <c r="AX4" i="84"/>
  <c r="K115" i="84" s="1"/>
  <c r="AV4" i="84"/>
  <c r="AU4" i="84"/>
  <c r="H115" i="84" s="1"/>
  <c r="AS4" i="84"/>
  <c r="I115" i="84" s="1"/>
  <c r="AO4" i="84"/>
  <c r="AN4" i="84"/>
  <c r="AM4" i="84"/>
  <c r="AL4" i="84"/>
  <c r="AK4" i="84"/>
  <c r="AJ4" i="84"/>
  <c r="AI4" i="84"/>
  <c r="AH4" i="84"/>
  <c r="AG4" i="84"/>
  <c r="AF4" i="84"/>
  <c r="BZ3" i="84"/>
  <c r="BY3" i="84"/>
  <c r="BX3" i="84"/>
  <c r="BW3" i="84"/>
  <c r="BV3" i="84"/>
  <c r="BU3" i="84"/>
  <c r="BT3" i="84"/>
  <c r="BT32" i="84" s="1"/>
  <c r="BS3" i="84"/>
  <c r="BR3" i="84"/>
  <c r="BQ3" i="84"/>
  <c r="BO3" i="84"/>
  <c r="BN3" i="84"/>
  <c r="BM3" i="84"/>
  <c r="BL3" i="84"/>
  <c r="BK3" i="84"/>
  <c r="BK32" i="84" s="1"/>
  <c r="BJ3" i="84"/>
  <c r="BI3" i="84"/>
  <c r="BH3" i="84"/>
  <c r="BG3" i="84"/>
  <c r="BF3" i="84"/>
  <c r="BE3" i="84"/>
  <c r="AX3" i="84"/>
  <c r="K114" i="84" s="1"/>
  <c r="AU3" i="84"/>
  <c r="H114" i="84" s="1"/>
  <c r="AT3" i="84"/>
  <c r="AS3" i="84"/>
  <c r="I114" i="84" s="1"/>
  <c r="AO3" i="84"/>
  <c r="AN3" i="84"/>
  <c r="AM3" i="84"/>
  <c r="AL3" i="84"/>
  <c r="AK3" i="84"/>
  <c r="AJ3" i="84"/>
  <c r="AI3" i="84"/>
  <c r="AH3" i="84"/>
  <c r="AG3" i="84"/>
  <c r="AF3" i="84"/>
  <c r="B48" i="83"/>
  <c r="B47" i="83"/>
  <c r="B46" i="83"/>
  <c r="AC33" i="83"/>
  <c r="AB33" i="83"/>
  <c r="AA33" i="83"/>
  <c r="Z33" i="83"/>
  <c r="Y33" i="83"/>
  <c r="X33" i="83"/>
  <c r="W33" i="83"/>
  <c r="V33" i="83"/>
  <c r="U33" i="83"/>
  <c r="T33" i="83"/>
  <c r="R33" i="83"/>
  <c r="Q33" i="83"/>
  <c r="P33" i="83"/>
  <c r="O33" i="83"/>
  <c r="N33" i="83"/>
  <c r="M33" i="83"/>
  <c r="L33" i="83"/>
  <c r="K33" i="83"/>
  <c r="J33" i="83"/>
  <c r="I33" i="83"/>
  <c r="H33" i="83"/>
  <c r="AC32" i="83"/>
  <c r="AB32" i="83"/>
  <c r="AA32" i="83"/>
  <c r="Z32" i="83"/>
  <c r="Y32" i="83"/>
  <c r="X32" i="83"/>
  <c r="W32" i="83"/>
  <c r="V32" i="83"/>
  <c r="U32" i="83"/>
  <c r="T32" i="83"/>
  <c r="R32" i="83"/>
  <c r="Q32" i="83"/>
  <c r="P32" i="83"/>
  <c r="O32" i="83"/>
  <c r="N32" i="83"/>
  <c r="M32" i="83"/>
  <c r="L32" i="83"/>
  <c r="K32" i="83"/>
  <c r="J32" i="83"/>
  <c r="I32" i="83"/>
  <c r="H32" i="83"/>
  <c r="BN31" i="83"/>
  <c r="AC31" i="83"/>
  <c r="AB31" i="83"/>
  <c r="AA31" i="83"/>
  <c r="Z31" i="83"/>
  <c r="Y31" i="83"/>
  <c r="X31" i="83"/>
  <c r="W31" i="83"/>
  <c r="V31" i="83"/>
  <c r="U31" i="83"/>
  <c r="T31" i="83"/>
  <c r="R31" i="83"/>
  <c r="Q31" i="83"/>
  <c r="P31" i="83"/>
  <c r="O31" i="83"/>
  <c r="N31" i="83"/>
  <c r="M31" i="83"/>
  <c r="L31" i="83"/>
  <c r="K31" i="83"/>
  <c r="J31" i="83"/>
  <c r="I31" i="83"/>
  <c r="H31" i="83"/>
  <c r="BZ30" i="83"/>
  <c r="BY30" i="83"/>
  <c r="BX30" i="83"/>
  <c r="BW30" i="83"/>
  <c r="BV30" i="83"/>
  <c r="BU30" i="83"/>
  <c r="BT30" i="83"/>
  <c r="BS30" i="83"/>
  <c r="AH30" i="83" s="1"/>
  <c r="BR30" i="83"/>
  <c r="BQ30" i="83"/>
  <c r="BO30" i="83"/>
  <c r="BN30" i="83"/>
  <c r="BM30" i="83"/>
  <c r="BL30" i="83"/>
  <c r="BK30" i="83"/>
  <c r="BJ30" i="83"/>
  <c r="BI30" i="83"/>
  <c r="BH30" i="83"/>
  <c r="BG30" i="83"/>
  <c r="BF30" i="83"/>
  <c r="BE30" i="83"/>
  <c r="AX30" i="83"/>
  <c r="K141" i="83" s="1"/>
  <c r="AU30" i="83"/>
  <c r="H141" i="83" s="1"/>
  <c r="AS30" i="83"/>
  <c r="AT30" i="83" s="1"/>
  <c r="AO30" i="83"/>
  <c r="AN30" i="83"/>
  <c r="AM30" i="83"/>
  <c r="AL30" i="83"/>
  <c r="AK30" i="83"/>
  <c r="AJ30" i="83"/>
  <c r="AI30" i="83"/>
  <c r="AG30" i="83"/>
  <c r="AF30" i="83"/>
  <c r="BZ29" i="83"/>
  <c r="BY29" i="83"/>
  <c r="BX29" i="83"/>
  <c r="BW29" i="83"/>
  <c r="BV29" i="83"/>
  <c r="BU29" i="83"/>
  <c r="BT29" i="83"/>
  <c r="BS29" i="83"/>
  <c r="BR29" i="83"/>
  <c r="BQ29" i="83"/>
  <c r="AF29" i="83" s="1"/>
  <c r="BO29" i="83"/>
  <c r="BN29" i="83"/>
  <c r="BM29" i="83"/>
  <c r="BL29" i="83"/>
  <c r="BK29" i="83"/>
  <c r="BJ29" i="83"/>
  <c r="BI29" i="83"/>
  <c r="BH29" i="83"/>
  <c r="BG29" i="83"/>
  <c r="AG29" i="83" s="1"/>
  <c r="BF29" i="83"/>
  <c r="BE29" i="83"/>
  <c r="AX29" i="83"/>
  <c r="K140" i="83" s="1"/>
  <c r="AU29" i="83"/>
  <c r="AV29" i="83" s="1"/>
  <c r="AS29" i="83"/>
  <c r="AO29" i="83"/>
  <c r="AN29" i="83"/>
  <c r="AM29" i="83"/>
  <c r="AL29" i="83"/>
  <c r="AK29" i="83"/>
  <c r="AJ29" i="83"/>
  <c r="AI29" i="83"/>
  <c r="AH29" i="83"/>
  <c r="BZ28" i="83"/>
  <c r="BY28" i="83"/>
  <c r="BX28" i="83"/>
  <c r="BW28" i="83"/>
  <c r="BV28" i="83"/>
  <c r="BU28" i="83"/>
  <c r="BT28" i="83"/>
  <c r="BS28" i="83"/>
  <c r="BR28" i="83"/>
  <c r="BQ28" i="83"/>
  <c r="BO28" i="83"/>
  <c r="BN28" i="83"/>
  <c r="BM28" i="83"/>
  <c r="BL28" i="83"/>
  <c r="BK28" i="83"/>
  <c r="BJ28" i="83"/>
  <c r="BI28" i="83"/>
  <c r="BH28" i="83"/>
  <c r="BG28" i="83"/>
  <c r="BF28" i="83"/>
  <c r="AF28" i="83" s="1"/>
  <c r="BE28" i="83"/>
  <c r="AX28" i="83"/>
  <c r="K139" i="83" s="1"/>
  <c r="AU28" i="83"/>
  <c r="AV28" i="83" s="1"/>
  <c r="AS28" i="83"/>
  <c r="I139" i="83" s="1"/>
  <c r="AO28" i="83"/>
  <c r="AN28" i="83"/>
  <c r="AM28" i="83"/>
  <c r="AL28" i="83"/>
  <c r="AK28" i="83"/>
  <c r="AJ28" i="83"/>
  <c r="AI28" i="83"/>
  <c r="AH28" i="83"/>
  <c r="AG28" i="83"/>
  <c r="BZ27" i="83"/>
  <c r="BZ37" i="83" s="1"/>
  <c r="AX92" i="83" s="1"/>
  <c r="BY27" i="83"/>
  <c r="BX27" i="83"/>
  <c r="BW27" i="83"/>
  <c r="BV27" i="83"/>
  <c r="BU27" i="83"/>
  <c r="BT27" i="83"/>
  <c r="BS27" i="83"/>
  <c r="BR27" i="83"/>
  <c r="AG27" i="83" s="1"/>
  <c r="BQ27" i="83"/>
  <c r="AF27" i="83" s="1"/>
  <c r="BO27" i="83"/>
  <c r="BN27" i="83"/>
  <c r="BM27" i="83"/>
  <c r="BL27" i="83"/>
  <c r="BK27" i="83"/>
  <c r="BJ27" i="83"/>
  <c r="BI27" i="83"/>
  <c r="BH27" i="83"/>
  <c r="AH27" i="83" s="1"/>
  <c r="BG27" i="83"/>
  <c r="BF27" i="83"/>
  <c r="BE27" i="83"/>
  <c r="AX27" i="83"/>
  <c r="K138" i="83" s="1"/>
  <c r="AU27" i="83"/>
  <c r="AV27" i="83" s="1"/>
  <c r="AS27" i="83"/>
  <c r="I138" i="83" s="1"/>
  <c r="AO27" i="83"/>
  <c r="AN27" i="83"/>
  <c r="AM27" i="83"/>
  <c r="AL27" i="83"/>
  <c r="AK27" i="83"/>
  <c r="AJ27" i="83"/>
  <c r="AI27" i="83"/>
  <c r="BZ26" i="83"/>
  <c r="BY26" i="83"/>
  <c r="BX26" i="83"/>
  <c r="BW26" i="83"/>
  <c r="BV26" i="83"/>
  <c r="BU26" i="83"/>
  <c r="BT26" i="83"/>
  <c r="BS26" i="83"/>
  <c r="BR26" i="83"/>
  <c r="BQ26" i="83"/>
  <c r="BO26" i="83"/>
  <c r="BN26" i="83"/>
  <c r="BM26" i="83"/>
  <c r="BL26" i="83"/>
  <c r="BK26" i="83"/>
  <c r="BJ26" i="83"/>
  <c r="BI26" i="83"/>
  <c r="BH26" i="83"/>
  <c r="AH26" i="83" s="1"/>
  <c r="BG26" i="83"/>
  <c r="BF26" i="83"/>
  <c r="AF26" i="83" s="1"/>
  <c r="BE26" i="83"/>
  <c r="AX26" i="83"/>
  <c r="K137" i="83" s="1"/>
  <c r="AU26" i="83"/>
  <c r="H137" i="83" s="1"/>
  <c r="AS26" i="83"/>
  <c r="I137" i="83" s="1"/>
  <c r="AO26" i="83"/>
  <c r="AN26" i="83"/>
  <c r="AM26" i="83"/>
  <c r="AL26" i="83"/>
  <c r="AK26" i="83"/>
  <c r="AJ26" i="83"/>
  <c r="AI26" i="83"/>
  <c r="AG26" i="83"/>
  <c r="BZ25" i="83"/>
  <c r="BY25" i="83"/>
  <c r="BX25" i="83"/>
  <c r="BW25" i="83"/>
  <c r="BV25" i="83"/>
  <c r="BU25" i="83"/>
  <c r="BT25" i="83"/>
  <c r="BS25" i="83"/>
  <c r="AH25" i="83" s="1"/>
  <c r="BR25" i="83"/>
  <c r="BQ25" i="83"/>
  <c r="BO25" i="83"/>
  <c r="BN25" i="83"/>
  <c r="BM25" i="83"/>
  <c r="BL25" i="83"/>
  <c r="BK25" i="83"/>
  <c r="BJ25" i="83"/>
  <c r="BI25" i="83"/>
  <c r="BH25" i="83"/>
  <c r="BG25" i="83"/>
  <c r="BF25" i="83"/>
  <c r="BE25" i="83"/>
  <c r="AX25" i="83"/>
  <c r="K136" i="83" s="1"/>
  <c r="AU25" i="83"/>
  <c r="H136" i="83" s="1"/>
  <c r="AS25" i="83"/>
  <c r="I136" i="83" s="1"/>
  <c r="AO25" i="83"/>
  <c r="AN25" i="83"/>
  <c r="AM25" i="83"/>
  <c r="AL25" i="83"/>
  <c r="AK25" i="83"/>
  <c r="AJ25" i="83"/>
  <c r="AI25" i="83"/>
  <c r="AG25" i="83"/>
  <c r="AF25" i="83"/>
  <c r="BZ24" i="83"/>
  <c r="BY24" i="83"/>
  <c r="BX24" i="83"/>
  <c r="BW24" i="83"/>
  <c r="BW34" i="83" s="1"/>
  <c r="AR89" i="83" s="1"/>
  <c r="BV24" i="83"/>
  <c r="BU24" i="83"/>
  <c r="BT24" i="83"/>
  <c r="BS24" i="83"/>
  <c r="BR24" i="83"/>
  <c r="AG24" i="83" s="1"/>
  <c r="BQ24" i="83"/>
  <c r="BO24" i="83"/>
  <c r="BN24" i="83"/>
  <c r="BN34" i="83" s="1"/>
  <c r="AS91" i="83" s="1"/>
  <c r="BM24" i="83"/>
  <c r="BL24" i="83"/>
  <c r="BK24" i="83"/>
  <c r="BJ24" i="83"/>
  <c r="BI24" i="83"/>
  <c r="BH24" i="83"/>
  <c r="BG24" i="83"/>
  <c r="BF24" i="83"/>
  <c r="BE24" i="83"/>
  <c r="AX24" i="83"/>
  <c r="K135" i="83" s="1"/>
  <c r="AU24" i="83"/>
  <c r="H135" i="83" s="1"/>
  <c r="AS24" i="83"/>
  <c r="I135" i="83" s="1"/>
  <c r="AO24" i="83"/>
  <c r="AN24" i="83"/>
  <c r="AM24" i="83"/>
  <c r="AL24" i="83"/>
  <c r="AK24" i="83"/>
  <c r="AJ24" i="83"/>
  <c r="AI24" i="83"/>
  <c r="BZ23" i="83"/>
  <c r="BY23" i="83"/>
  <c r="BX23" i="83"/>
  <c r="BW23" i="83"/>
  <c r="BV23" i="83"/>
  <c r="BU23" i="83"/>
  <c r="BT23" i="83"/>
  <c r="BS23" i="83"/>
  <c r="BR23" i="83"/>
  <c r="BQ23" i="83"/>
  <c r="BO23" i="83"/>
  <c r="BN23" i="83"/>
  <c r="BM23" i="83"/>
  <c r="BL23" i="83"/>
  <c r="BK23" i="83"/>
  <c r="BJ23" i="83"/>
  <c r="BI23" i="83"/>
  <c r="BH23" i="83"/>
  <c r="BG23" i="83"/>
  <c r="BF23" i="83"/>
  <c r="BE23" i="83"/>
  <c r="AX23" i="83"/>
  <c r="K134" i="83" s="1"/>
  <c r="AV23" i="83"/>
  <c r="AU23" i="83"/>
  <c r="H134" i="83" s="1"/>
  <c r="AS23" i="83"/>
  <c r="AT23" i="83" s="1"/>
  <c r="AO23" i="83"/>
  <c r="AN23" i="83"/>
  <c r="AM23" i="83"/>
  <c r="AL23" i="83"/>
  <c r="AK23" i="83"/>
  <c r="AJ23" i="83"/>
  <c r="AI23" i="83"/>
  <c r="AH23" i="83"/>
  <c r="AG23" i="83"/>
  <c r="AF23" i="83"/>
  <c r="BZ22" i="83"/>
  <c r="BY22" i="83"/>
  <c r="BX22" i="83"/>
  <c r="BW22" i="83"/>
  <c r="BV22" i="83"/>
  <c r="BU22" i="83"/>
  <c r="BT22" i="83"/>
  <c r="BS22" i="83"/>
  <c r="AH22" i="83" s="1"/>
  <c r="BR22" i="83"/>
  <c r="AG22" i="83" s="1"/>
  <c r="BQ22" i="83"/>
  <c r="BO22" i="83"/>
  <c r="BN22" i="83"/>
  <c r="BM22" i="83"/>
  <c r="BL22" i="83"/>
  <c r="BK22" i="83"/>
  <c r="BJ22" i="83"/>
  <c r="BI22" i="83"/>
  <c r="BH22" i="83"/>
  <c r="BG22" i="83"/>
  <c r="BF22" i="83"/>
  <c r="BE22" i="83"/>
  <c r="AX22" i="83"/>
  <c r="K133" i="83" s="1"/>
  <c r="AU22" i="83"/>
  <c r="H133" i="83" s="1"/>
  <c r="AS22" i="83"/>
  <c r="AT22" i="83" s="1"/>
  <c r="AO22" i="83"/>
  <c r="AN22" i="83"/>
  <c r="AM22" i="83"/>
  <c r="AL22" i="83"/>
  <c r="AK22" i="83"/>
  <c r="AJ22" i="83"/>
  <c r="AI22" i="83"/>
  <c r="AF22" i="83"/>
  <c r="BZ21" i="83"/>
  <c r="BY21" i="83"/>
  <c r="BX21" i="83"/>
  <c r="BW21" i="83"/>
  <c r="BV21" i="83"/>
  <c r="BU21" i="83"/>
  <c r="BT21" i="83"/>
  <c r="BS21" i="83"/>
  <c r="BR21" i="83"/>
  <c r="BQ21" i="83"/>
  <c r="AF21" i="83" s="1"/>
  <c r="BO21" i="83"/>
  <c r="BN21" i="83"/>
  <c r="BM21" i="83"/>
  <c r="BL21" i="83"/>
  <c r="BK21" i="83"/>
  <c r="BJ21" i="83"/>
  <c r="BI21" i="83"/>
  <c r="BH21" i="83"/>
  <c r="BG21" i="83"/>
  <c r="AG21" i="83" s="1"/>
  <c r="BF21" i="83"/>
  <c r="BE21" i="83"/>
  <c r="AX21" i="83"/>
  <c r="K132" i="83" s="1"/>
  <c r="AU21" i="83"/>
  <c r="AV21" i="83" s="1"/>
  <c r="AS21" i="83"/>
  <c r="AO21" i="83"/>
  <c r="AN21" i="83"/>
  <c r="AM21" i="83"/>
  <c r="AL21" i="83"/>
  <c r="AK21" i="83"/>
  <c r="AJ21" i="83"/>
  <c r="AI21" i="83"/>
  <c r="AH21" i="83"/>
  <c r="BZ20" i="83"/>
  <c r="BY20" i="83"/>
  <c r="BX20" i="83"/>
  <c r="BW20" i="83"/>
  <c r="BV20" i="83"/>
  <c r="BU20" i="83"/>
  <c r="BT20" i="83"/>
  <c r="BS20" i="83"/>
  <c r="BR20" i="83"/>
  <c r="BQ20" i="83"/>
  <c r="BO20" i="83"/>
  <c r="BN20" i="83"/>
  <c r="BM20" i="83"/>
  <c r="BL20" i="83"/>
  <c r="BK20" i="83"/>
  <c r="BJ20" i="83"/>
  <c r="BI20" i="83"/>
  <c r="BH20" i="83"/>
  <c r="BG20" i="83"/>
  <c r="BF20" i="83"/>
  <c r="AF20" i="83" s="1"/>
  <c r="BE20" i="83"/>
  <c r="AX20" i="83"/>
  <c r="K131" i="83" s="1"/>
  <c r="AU20" i="83"/>
  <c r="AV20" i="83" s="1"/>
  <c r="AS20" i="83"/>
  <c r="I131" i="83" s="1"/>
  <c r="AO20" i="83"/>
  <c r="AN20" i="83"/>
  <c r="AM20" i="83"/>
  <c r="AL20" i="83"/>
  <c r="AK20" i="83"/>
  <c r="AJ20" i="83"/>
  <c r="AI20" i="83"/>
  <c r="AH20" i="83"/>
  <c r="AG20" i="83"/>
  <c r="BZ19" i="83"/>
  <c r="BY19" i="83"/>
  <c r="BX19" i="83"/>
  <c r="BW19" i="83"/>
  <c r="BV19" i="83"/>
  <c r="BU19" i="83"/>
  <c r="BT19" i="83"/>
  <c r="BS19" i="83"/>
  <c r="AH19" i="83" s="1"/>
  <c r="BR19" i="83"/>
  <c r="AG19" i="83" s="1"/>
  <c r="BQ19" i="83"/>
  <c r="AF19" i="83" s="1"/>
  <c r="BO19" i="83"/>
  <c r="BN19" i="83"/>
  <c r="BM19" i="83"/>
  <c r="BL19" i="83"/>
  <c r="BK19" i="83"/>
  <c r="BJ19" i="83"/>
  <c r="BI19" i="83"/>
  <c r="BH19" i="83"/>
  <c r="BG19" i="83"/>
  <c r="BF19" i="83"/>
  <c r="BE19" i="83"/>
  <c r="AX19" i="83"/>
  <c r="K130" i="83" s="1"/>
  <c r="AU19" i="83"/>
  <c r="AV19" i="83" s="1"/>
  <c r="AT19" i="83"/>
  <c r="AS19" i="83"/>
  <c r="I130" i="83" s="1"/>
  <c r="AO19" i="83"/>
  <c r="AN19" i="83"/>
  <c r="AM19" i="83"/>
  <c r="AL19" i="83"/>
  <c r="AK19" i="83"/>
  <c r="AJ19" i="83"/>
  <c r="AI19" i="83"/>
  <c r="BZ18" i="83"/>
  <c r="BY18" i="83"/>
  <c r="BX18" i="83"/>
  <c r="BW18" i="83"/>
  <c r="BV18" i="83"/>
  <c r="BU18" i="83"/>
  <c r="BT18" i="83"/>
  <c r="BS18" i="83"/>
  <c r="BR18" i="83"/>
  <c r="BQ18" i="83"/>
  <c r="BO18" i="83"/>
  <c r="BN18" i="83"/>
  <c r="BM18" i="83"/>
  <c r="BL18" i="83"/>
  <c r="BK18" i="83"/>
  <c r="BJ18" i="83"/>
  <c r="BI18" i="83"/>
  <c r="BH18" i="83"/>
  <c r="AH18" i="83" s="1"/>
  <c r="BG18" i="83"/>
  <c r="BF18" i="83"/>
  <c r="AF18" i="83" s="1"/>
  <c r="BE18" i="83"/>
  <c r="AX18" i="83"/>
  <c r="K129" i="83" s="1"/>
  <c r="AU18" i="83"/>
  <c r="H129" i="83" s="1"/>
  <c r="AS18" i="83"/>
  <c r="I129" i="83" s="1"/>
  <c r="AO18" i="83"/>
  <c r="AN18" i="83"/>
  <c r="AM18" i="83"/>
  <c r="AL18" i="83"/>
  <c r="AK18" i="83"/>
  <c r="AJ18" i="83"/>
  <c r="AI18" i="83"/>
  <c r="AG18" i="83"/>
  <c r="BZ17" i="83"/>
  <c r="BY17" i="83"/>
  <c r="BX17" i="83"/>
  <c r="BW17" i="83"/>
  <c r="BV17" i="83"/>
  <c r="BU17" i="83"/>
  <c r="BT17" i="83"/>
  <c r="BS17" i="83"/>
  <c r="AH17" i="83" s="1"/>
  <c r="BR17" i="83"/>
  <c r="BQ17" i="83"/>
  <c r="BO17" i="83"/>
  <c r="BN17" i="83"/>
  <c r="BM17" i="83"/>
  <c r="BL17" i="83"/>
  <c r="BK17" i="83"/>
  <c r="BJ17" i="83"/>
  <c r="BI17" i="83"/>
  <c r="BH17" i="83"/>
  <c r="BG17" i="83"/>
  <c r="BF17" i="83"/>
  <c r="BE17" i="83"/>
  <c r="AX17" i="83"/>
  <c r="K128" i="83" s="1"/>
  <c r="AU17" i="83"/>
  <c r="AV17" i="83" s="1"/>
  <c r="AT17" i="83"/>
  <c r="AS17" i="83"/>
  <c r="I128" i="83" s="1"/>
  <c r="AO17" i="83"/>
  <c r="AN17" i="83"/>
  <c r="AM17" i="83"/>
  <c r="AL17" i="83"/>
  <c r="AK17" i="83"/>
  <c r="AJ17" i="83"/>
  <c r="AI17" i="83"/>
  <c r="AG17" i="83"/>
  <c r="AF17" i="83"/>
  <c r="BZ16" i="83"/>
  <c r="BY16" i="83"/>
  <c r="BX16" i="83"/>
  <c r="BW16" i="83"/>
  <c r="BV16" i="83"/>
  <c r="BU16" i="83"/>
  <c r="BT16" i="83"/>
  <c r="BS16" i="83"/>
  <c r="BR16" i="83"/>
  <c r="AG16" i="83" s="1"/>
  <c r="BQ16" i="83"/>
  <c r="AF16" i="83" s="1"/>
  <c r="BO16" i="83"/>
  <c r="BN16" i="83"/>
  <c r="BM16" i="83"/>
  <c r="BL16" i="83"/>
  <c r="BK16" i="83"/>
  <c r="BJ16" i="83"/>
  <c r="BI16" i="83"/>
  <c r="BH16" i="83"/>
  <c r="AH16" i="83" s="1"/>
  <c r="BG16" i="83"/>
  <c r="BF16" i="83"/>
  <c r="BE16" i="83"/>
  <c r="AX16" i="83"/>
  <c r="K127" i="83" s="1"/>
  <c r="AU16" i="83"/>
  <c r="H127" i="83" s="1"/>
  <c r="AS16" i="83"/>
  <c r="I127" i="83" s="1"/>
  <c r="AO16" i="83"/>
  <c r="AN16" i="83"/>
  <c r="AM16" i="83"/>
  <c r="AL16" i="83"/>
  <c r="AK16" i="83"/>
  <c r="AJ16" i="83"/>
  <c r="AI16" i="83"/>
  <c r="BZ15" i="83"/>
  <c r="BY15" i="83"/>
  <c r="BX15" i="83"/>
  <c r="BW15" i="83"/>
  <c r="BV15" i="83"/>
  <c r="Y34" i="83" s="1"/>
  <c r="BU15" i="83"/>
  <c r="BT15" i="83"/>
  <c r="BS15" i="83"/>
  <c r="BR15" i="83"/>
  <c r="BQ15" i="83"/>
  <c r="BO15" i="83"/>
  <c r="BN15" i="83"/>
  <c r="BM15" i="83"/>
  <c r="P34" i="83" s="1"/>
  <c r="BL15" i="83"/>
  <c r="BK15" i="83"/>
  <c r="BJ15" i="83"/>
  <c r="BI15" i="83"/>
  <c r="BH15" i="83"/>
  <c r="BG15" i="83"/>
  <c r="AG15" i="83" s="1"/>
  <c r="BF15" i="83"/>
  <c r="BE15" i="83"/>
  <c r="AX15" i="83"/>
  <c r="K126" i="83" s="1"/>
  <c r="AV15" i="83"/>
  <c r="AU15" i="83"/>
  <c r="H126" i="83" s="1"/>
  <c r="AS15" i="83"/>
  <c r="AT15" i="83" s="1"/>
  <c r="AO15" i="83"/>
  <c r="AN15" i="83"/>
  <c r="AM15" i="83"/>
  <c r="AL15" i="83"/>
  <c r="AK15" i="83"/>
  <c r="AJ15" i="83"/>
  <c r="AI15" i="83"/>
  <c r="AH15" i="83"/>
  <c r="AF15" i="83"/>
  <c r="BZ14" i="83"/>
  <c r="BY14" i="83"/>
  <c r="BX14" i="83"/>
  <c r="BW14" i="83"/>
  <c r="BV14" i="83"/>
  <c r="BU14" i="83"/>
  <c r="BT14" i="83"/>
  <c r="BS14" i="83"/>
  <c r="AH14" i="83" s="1"/>
  <c r="BR14" i="83"/>
  <c r="AG14" i="83" s="1"/>
  <c r="BQ14" i="83"/>
  <c r="BO14" i="83"/>
  <c r="BN14" i="83"/>
  <c r="BM14" i="83"/>
  <c r="BL14" i="83"/>
  <c r="BK14" i="83"/>
  <c r="BJ14" i="83"/>
  <c r="BJ36" i="83" s="1"/>
  <c r="AW87" i="83" s="1"/>
  <c r="K79" i="83" s="1"/>
  <c r="BI14" i="83"/>
  <c r="BH14" i="83"/>
  <c r="BG14" i="83"/>
  <c r="BF14" i="83"/>
  <c r="BE14" i="83"/>
  <c r="AX14" i="83"/>
  <c r="K125" i="83" s="1"/>
  <c r="AU14" i="83"/>
  <c r="H125" i="83" s="1"/>
  <c r="AS14" i="83"/>
  <c r="AT14" i="83" s="1"/>
  <c r="AO14" i="83"/>
  <c r="AN14" i="83"/>
  <c r="AM14" i="83"/>
  <c r="AL14" i="83"/>
  <c r="AK14" i="83"/>
  <c r="AJ14" i="83"/>
  <c r="AI14" i="83"/>
  <c r="AF14" i="83"/>
  <c r="BZ13" i="83"/>
  <c r="BY13" i="83"/>
  <c r="BX13" i="83"/>
  <c r="BW13" i="83"/>
  <c r="BV13" i="83"/>
  <c r="BU13" i="83"/>
  <c r="BT13" i="83"/>
  <c r="BS13" i="83"/>
  <c r="BR13" i="83"/>
  <c r="BQ13" i="83"/>
  <c r="AF13" i="83" s="1"/>
  <c r="BO13" i="83"/>
  <c r="BN13" i="83"/>
  <c r="BM13" i="83"/>
  <c r="BL13" i="83"/>
  <c r="BK13" i="83"/>
  <c r="BJ13" i="83"/>
  <c r="BI13" i="83"/>
  <c r="BH13" i="83"/>
  <c r="BG13" i="83"/>
  <c r="AG13" i="83" s="1"/>
  <c r="BF13" i="83"/>
  <c r="BE13" i="83"/>
  <c r="AX13" i="83"/>
  <c r="K124" i="83" s="1"/>
  <c r="AU13" i="83"/>
  <c r="AV13" i="83" s="1"/>
  <c r="AS13" i="83"/>
  <c r="AO13" i="83"/>
  <c r="AN13" i="83"/>
  <c r="AM13" i="83"/>
  <c r="AL13" i="83"/>
  <c r="AK13" i="83"/>
  <c r="AJ13" i="83"/>
  <c r="AI13" i="83"/>
  <c r="AH13" i="83"/>
  <c r="BZ12" i="83"/>
  <c r="BZ36" i="83" s="1"/>
  <c r="AV92" i="83" s="1"/>
  <c r="BY12" i="83"/>
  <c r="BY36" i="83" s="1"/>
  <c r="AV91" i="83" s="1"/>
  <c r="BX12" i="83"/>
  <c r="BW12" i="83"/>
  <c r="BW36" i="83" s="1"/>
  <c r="AV89" i="83" s="1"/>
  <c r="BV12" i="83"/>
  <c r="BU12" i="83"/>
  <c r="BT12" i="83"/>
  <c r="BS12" i="83"/>
  <c r="BS36" i="83" s="1"/>
  <c r="AV85" i="83" s="1"/>
  <c r="I80" i="83" s="1"/>
  <c r="BR12" i="83"/>
  <c r="BR36" i="83" s="1"/>
  <c r="AV84" i="83" s="1"/>
  <c r="H80" i="83" s="1"/>
  <c r="BQ12" i="83"/>
  <c r="BQ36" i="83" s="1"/>
  <c r="AV83" i="83" s="1"/>
  <c r="G80" i="83" s="1"/>
  <c r="BO12" i="83"/>
  <c r="BN12" i="83"/>
  <c r="BN36" i="83" s="1"/>
  <c r="AW91" i="83" s="1"/>
  <c r="BM12" i="83"/>
  <c r="BL12" i="83"/>
  <c r="BK12" i="83"/>
  <c r="BK36" i="83" s="1"/>
  <c r="AW88" i="83" s="1"/>
  <c r="BJ12" i="83"/>
  <c r="BI12" i="83"/>
  <c r="BH12" i="83"/>
  <c r="BG12" i="83"/>
  <c r="BF12" i="83"/>
  <c r="BF36" i="83" s="1"/>
  <c r="AW83" i="83" s="1"/>
  <c r="G79" i="83" s="1"/>
  <c r="BE12" i="83"/>
  <c r="AX12" i="83"/>
  <c r="K123" i="83" s="1"/>
  <c r="AU12" i="83"/>
  <c r="AV12" i="83" s="1"/>
  <c r="AS12" i="83"/>
  <c r="I123" i="83" s="1"/>
  <c r="AO12" i="83"/>
  <c r="AN12" i="83"/>
  <c r="AM12" i="83"/>
  <c r="AL12" i="83"/>
  <c r="AK12" i="83"/>
  <c r="AJ12" i="83"/>
  <c r="AI12" i="83"/>
  <c r="AH12" i="83"/>
  <c r="AG12" i="83"/>
  <c r="BZ11" i="83"/>
  <c r="BY11" i="83"/>
  <c r="BX11" i="83"/>
  <c r="BW11" i="83"/>
  <c r="BV11" i="83"/>
  <c r="BU11" i="83"/>
  <c r="BT11" i="83"/>
  <c r="BS11" i="83"/>
  <c r="AH11" i="83" s="1"/>
  <c r="BR11" i="83"/>
  <c r="AG11" i="83" s="1"/>
  <c r="BQ11" i="83"/>
  <c r="AF11" i="83" s="1"/>
  <c r="BO11" i="83"/>
  <c r="BN11" i="83"/>
  <c r="BM11" i="83"/>
  <c r="BL11" i="83"/>
  <c r="BK11" i="83"/>
  <c r="BJ11" i="83"/>
  <c r="BI11" i="83"/>
  <c r="BH11" i="83"/>
  <c r="BG11" i="83"/>
  <c r="BF11" i="83"/>
  <c r="BE11" i="83"/>
  <c r="AX11" i="83"/>
  <c r="K122" i="83" s="1"/>
  <c r="AU11" i="83"/>
  <c r="AS11" i="83"/>
  <c r="I122" i="83" s="1"/>
  <c r="AO11" i="83"/>
  <c r="AN11" i="83"/>
  <c r="AM11" i="83"/>
  <c r="AL11" i="83"/>
  <c r="AK11" i="83"/>
  <c r="AJ11" i="83"/>
  <c r="AI11" i="83"/>
  <c r="BZ10" i="83"/>
  <c r="BY10" i="83"/>
  <c r="BX10" i="83"/>
  <c r="BW10" i="83"/>
  <c r="BW31" i="83" s="1"/>
  <c r="BV10" i="83"/>
  <c r="BU10" i="83"/>
  <c r="BT10" i="83"/>
  <c r="BS10" i="83"/>
  <c r="BR10" i="83"/>
  <c r="BQ10" i="83"/>
  <c r="BO10" i="83"/>
  <c r="BN10" i="83"/>
  <c r="BM10" i="83"/>
  <c r="BL10" i="83"/>
  <c r="BK10" i="83"/>
  <c r="BJ10" i="83"/>
  <c r="BI10" i="83"/>
  <c r="BH10" i="83"/>
  <c r="AH10" i="83" s="1"/>
  <c r="BG10" i="83"/>
  <c r="BF10" i="83"/>
  <c r="AF10" i="83" s="1"/>
  <c r="BE10" i="83"/>
  <c r="AX10" i="83"/>
  <c r="K121" i="83" s="1"/>
  <c r="AU10" i="83"/>
  <c r="H121" i="83" s="1"/>
  <c r="AS10" i="83"/>
  <c r="I121" i="83" s="1"/>
  <c r="AO10" i="83"/>
  <c r="AN10" i="83"/>
  <c r="AM10" i="83"/>
  <c r="AL10" i="83"/>
  <c r="AK10" i="83"/>
  <c r="AJ10" i="83"/>
  <c r="AI10" i="83"/>
  <c r="AG10" i="83"/>
  <c r="BZ9" i="83"/>
  <c r="BY9" i="83"/>
  <c r="BX9" i="83"/>
  <c r="BW9" i="83"/>
  <c r="BV9" i="83"/>
  <c r="BU9" i="83"/>
  <c r="BT9" i="83"/>
  <c r="BS9" i="83"/>
  <c r="AH9" i="83" s="1"/>
  <c r="BR9" i="83"/>
  <c r="BQ9" i="83"/>
  <c r="BO9" i="83"/>
  <c r="BN9" i="83"/>
  <c r="BM9" i="83"/>
  <c r="BL9" i="83"/>
  <c r="BK9" i="83"/>
  <c r="BK35" i="83" s="1"/>
  <c r="AU88" i="83" s="1"/>
  <c r="BJ9" i="83"/>
  <c r="BI9" i="83"/>
  <c r="BH9" i="83"/>
  <c r="BG9" i="83"/>
  <c r="BF9" i="83"/>
  <c r="BE9" i="83"/>
  <c r="AX9" i="83"/>
  <c r="K120" i="83" s="1"/>
  <c r="AU9" i="83"/>
  <c r="H120" i="83" s="1"/>
  <c r="AS9" i="83"/>
  <c r="I120" i="83" s="1"/>
  <c r="AO9" i="83"/>
  <c r="AN9" i="83"/>
  <c r="AM9" i="83"/>
  <c r="AL9" i="83"/>
  <c r="AK9" i="83"/>
  <c r="AJ9" i="83"/>
  <c r="AI9" i="83"/>
  <c r="AG9" i="83"/>
  <c r="AF9" i="83"/>
  <c r="BZ8" i="83"/>
  <c r="BY8" i="83"/>
  <c r="BX8" i="83"/>
  <c r="BW8" i="83"/>
  <c r="BV8" i="83"/>
  <c r="BU8" i="83"/>
  <c r="BT8" i="83"/>
  <c r="BS8" i="83"/>
  <c r="BR8" i="83"/>
  <c r="AG8" i="83" s="1"/>
  <c r="BQ8" i="83"/>
  <c r="AF8" i="83" s="1"/>
  <c r="BO8" i="83"/>
  <c r="BN8" i="83"/>
  <c r="BM8" i="83"/>
  <c r="BL8" i="83"/>
  <c r="BK8" i="83"/>
  <c r="BJ8" i="83"/>
  <c r="BI8" i="83"/>
  <c r="BH8" i="83"/>
  <c r="AH8" i="83" s="1"/>
  <c r="BG8" i="83"/>
  <c r="BF8" i="83"/>
  <c r="BE8" i="83"/>
  <c r="AX8" i="83"/>
  <c r="K119" i="83" s="1"/>
  <c r="AU8" i="83"/>
  <c r="H119" i="83" s="1"/>
  <c r="AT8" i="83"/>
  <c r="AS8" i="83"/>
  <c r="I119" i="83" s="1"/>
  <c r="AO8" i="83"/>
  <c r="AN8" i="83"/>
  <c r="AM8" i="83"/>
  <c r="AL8" i="83"/>
  <c r="AK8" i="83"/>
  <c r="AJ8" i="83"/>
  <c r="AI8" i="83"/>
  <c r="BZ7" i="83"/>
  <c r="BY7" i="83"/>
  <c r="BX7" i="83"/>
  <c r="BW7" i="83"/>
  <c r="BV7" i="83"/>
  <c r="BU7" i="83"/>
  <c r="BT7" i="83"/>
  <c r="BS7" i="83"/>
  <c r="BR7" i="83"/>
  <c r="BQ7" i="83"/>
  <c r="BO7" i="83"/>
  <c r="BN7" i="83"/>
  <c r="BM7" i="83"/>
  <c r="BL7" i="83"/>
  <c r="BK7" i="83"/>
  <c r="BJ7" i="83"/>
  <c r="BI7" i="83"/>
  <c r="BH7" i="83"/>
  <c r="BG7" i="83"/>
  <c r="AG7" i="83" s="1"/>
  <c r="BF7" i="83"/>
  <c r="BE7" i="83"/>
  <c r="AX7" i="83"/>
  <c r="K118" i="83" s="1"/>
  <c r="AU7" i="83"/>
  <c r="AV7" i="83" s="1"/>
  <c r="AS7" i="83"/>
  <c r="AT7" i="83" s="1"/>
  <c r="AO7" i="83"/>
  <c r="AN7" i="83"/>
  <c r="AM7" i="83"/>
  <c r="AL7" i="83"/>
  <c r="AK7" i="83"/>
  <c r="AJ7" i="83"/>
  <c r="AI7" i="83"/>
  <c r="AH7" i="83"/>
  <c r="AF7" i="83"/>
  <c r="BZ6" i="83"/>
  <c r="BY6" i="83"/>
  <c r="BX6" i="83"/>
  <c r="BW6" i="83"/>
  <c r="BV6" i="83"/>
  <c r="BU6" i="83"/>
  <c r="BT6" i="83"/>
  <c r="BS6" i="83"/>
  <c r="AH6" i="83" s="1"/>
  <c r="BR6" i="83"/>
  <c r="AG6" i="83" s="1"/>
  <c r="BQ6" i="83"/>
  <c r="BO6" i="83"/>
  <c r="BN6" i="83"/>
  <c r="BM6" i="83"/>
  <c r="BL6" i="83"/>
  <c r="BK6" i="83"/>
  <c r="BJ6" i="83"/>
  <c r="BI6" i="83"/>
  <c r="BH6" i="83"/>
  <c r="BG6" i="83"/>
  <c r="BF6" i="83"/>
  <c r="BE6" i="83"/>
  <c r="AX6" i="83"/>
  <c r="K117" i="83" s="1"/>
  <c r="AV6" i="83"/>
  <c r="AU6" i="83"/>
  <c r="H117" i="83" s="1"/>
  <c r="AS6" i="83"/>
  <c r="AT6" i="83" s="1"/>
  <c r="AO6" i="83"/>
  <c r="AN6" i="83"/>
  <c r="AM6" i="83"/>
  <c r="AL6" i="83"/>
  <c r="AK6" i="83"/>
  <c r="AJ6" i="83"/>
  <c r="AI6" i="83"/>
  <c r="AF6" i="83"/>
  <c r="BZ5" i="83"/>
  <c r="BY5" i="83"/>
  <c r="BX5" i="83"/>
  <c r="BW5" i="83"/>
  <c r="BV5" i="83"/>
  <c r="BU5" i="83"/>
  <c r="BT5" i="83"/>
  <c r="BS5" i="83"/>
  <c r="BR5" i="83"/>
  <c r="BQ5" i="83"/>
  <c r="AF5" i="83" s="1"/>
  <c r="BO5" i="83"/>
  <c r="BN5" i="83"/>
  <c r="BM5" i="83"/>
  <c r="BL5" i="83"/>
  <c r="BK5" i="83"/>
  <c r="BJ5" i="83"/>
  <c r="BI5" i="83"/>
  <c r="BH5" i="83"/>
  <c r="BG5" i="83"/>
  <c r="AG5" i="83" s="1"/>
  <c r="BF5" i="83"/>
  <c r="BE5" i="83"/>
  <c r="AX5" i="83"/>
  <c r="K116" i="83" s="1"/>
  <c r="AU5" i="83"/>
  <c r="AV5" i="83" s="1"/>
  <c r="AS5" i="83"/>
  <c r="AO5" i="83"/>
  <c r="AN5" i="83"/>
  <c r="AM5" i="83"/>
  <c r="AL5" i="83"/>
  <c r="AK5" i="83"/>
  <c r="AJ5" i="83"/>
  <c r="AI5" i="83"/>
  <c r="AH5" i="83"/>
  <c r="BZ4" i="83"/>
  <c r="BY4" i="83"/>
  <c r="BX4" i="83"/>
  <c r="BW4" i="83"/>
  <c r="BV4" i="83"/>
  <c r="BU4" i="83"/>
  <c r="BT4" i="83"/>
  <c r="BS4" i="83"/>
  <c r="BR4" i="83"/>
  <c r="AG4" i="83" s="1"/>
  <c r="BQ4" i="83"/>
  <c r="BO4" i="83"/>
  <c r="BN4" i="83"/>
  <c r="BM4" i="83"/>
  <c r="BL4" i="83"/>
  <c r="BL32" i="83" s="1"/>
  <c r="BK4" i="83"/>
  <c r="BJ4" i="83"/>
  <c r="BI4" i="83"/>
  <c r="BH4" i="83"/>
  <c r="BG4" i="83"/>
  <c r="BF4" i="83"/>
  <c r="BE4" i="83"/>
  <c r="AX4" i="83"/>
  <c r="K115" i="83" s="1"/>
  <c r="AV4" i="83"/>
  <c r="AU4" i="83"/>
  <c r="H115" i="83" s="1"/>
  <c r="AS4" i="83"/>
  <c r="I115" i="83" s="1"/>
  <c r="AO4" i="83"/>
  <c r="AN4" i="83"/>
  <c r="AM4" i="83"/>
  <c r="AL4" i="83"/>
  <c r="AK4" i="83"/>
  <c r="AJ4" i="83"/>
  <c r="AI4" i="83"/>
  <c r="AH4" i="83"/>
  <c r="AF4" i="83"/>
  <c r="BZ3" i="83"/>
  <c r="BY3" i="83"/>
  <c r="BY33" i="83" s="1"/>
  <c r="BX3" i="83"/>
  <c r="BX33" i="83" s="1"/>
  <c r="BW3" i="83"/>
  <c r="BW33" i="83" s="1"/>
  <c r="BV3" i="83"/>
  <c r="BU3" i="83"/>
  <c r="BT3" i="83"/>
  <c r="BS3" i="83"/>
  <c r="BR3" i="83"/>
  <c r="BQ3" i="83"/>
  <c r="BO3" i="83"/>
  <c r="BO33" i="83" s="1"/>
  <c r="BN3" i="83"/>
  <c r="BN33" i="83" s="1"/>
  <c r="BM3" i="83"/>
  <c r="BL3" i="83"/>
  <c r="BL31" i="83" s="1"/>
  <c r="BK3" i="83"/>
  <c r="BJ3" i="83"/>
  <c r="BI3" i="83"/>
  <c r="BH3" i="83"/>
  <c r="BG3" i="83"/>
  <c r="BF3" i="83"/>
  <c r="BE3" i="83"/>
  <c r="AX3" i="83"/>
  <c r="K114" i="83" s="1"/>
  <c r="AU3" i="83"/>
  <c r="H114" i="83" s="1"/>
  <c r="AS3" i="83"/>
  <c r="AT3" i="83" s="1"/>
  <c r="AO3" i="83"/>
  <c r="AN3" i="83"/>
  <c r="AM3" i="83"/>
  <c r="AL3" i="83"/>
  <c r="AK3" i="83"/>
  <c r="AJ3" i="83"/>
  <c r="AI3" i="83"/>
  <c r="AV38" i="80"/>
  <c r="B46" i="80"/>
  <c r="B47" i="80"/>
  <c r="B48" i="80"/>
  <c r="AI3" i="80"/>
  <c r="AJ3" i="80"/>
  <c r="AK3" i="80"/>
  <c r="AL3" i="80"/>
  <c r="AM3" i="80"/>
  <c r="AN3" i="80"/>
  <c r="AO3" i="80"/>
  <c r="AS3" i="80"/>
  <c r="AT3" i="80" s="1"/>
  <c r="AU3" i="80"/>
  <c r="H114" i="80" s="1"/>
  <c r="AX3" i="80"/>
  <c r="K114" i="80" s="1"/>
  <c r="BE3" i="80"/>
  <c r="BF3" i="80"/>
  <c r="BG3" i="80"/>
  <c r="BH3" i="80"/>
  <c r="BI3" i="80"/>
  <c r="BJ3" i="80"/>
  <c r="BK3" i="80"/>
  <c r="BL3" i="80"/>
  <c r="BM3" i="80"/>
  <c r="BN3" i="80"/>
  <c r="BO3" i="80"/>
  <c r="BQ3" i="80"/>
  <c r="BR3" i="80"/>
  <c r="AG3" i="80" s="1"/>
  <c r="BS3" i="80"/>
  <c r="BT3" i="80"/>
  <c r="BU3" i="80"/>
  <c r="BV3" i="80"/>
  <c r="BW3" i="80"/>
  <c r="BX3" i="80"/>
  <c r="BY3" i="80"/>
  <c r="BZ3" i="80"/>
  <c r="AI4" i="80"/>
  <c r="AJ4" i="80"/>
  <c r="AK4" i="80"/>
  <c r="AL4" i="80"/>
  <c r="AM4" i="80"/>
  <c r="AN4" i="80"/>
  <c r="AO4" i="80"/>
  <c r="AS4" i="80"/>
  <c r="I115" i="80" s="1"/>
  <c r="AU4" i="80"/>
  <c r="AV4" i="80" s="1"/>
  <c r="AX4" i="80"/>
  <c r="K115" i="80" s="1"/>
  <c r="BE4" i="80"/>
  <c r="BF4" i="80"/>
  <c r="BG4" i="80"/>
  <c r="BH4" i="80"/>
  <c r="BI4" i="80"/>
  <c r="BJ4" i="80"/>
  <c r="BK4" i="80"/>
  <c r="BL4" i="80"/>
  <c r="BM4" i="80"/>
  <c r="BN4" i="80"/>
  <c r="BO4" i="80"/>
  <c r="BQ4" i="80"/>
  <c r="AF4" i="80" s="1"/>
  <c r="BR4" i="80"/>
  <c r="AG4" i="80" s="1"/>
  <c r="BS4" i="80"/>
  <c r="AH4" i="80" s="1"/>
  <c r="BT4" i="80"/>
  <c r="BU4" i="80"/>
  <c r="BV4" i="80"/>
  <c r="BW4" i="80"/>
  <c r="BX4" i="80"/>
  <c r="BY4" i="80"/>
  <c r="BZ4" i="80"/>
  <c r="AI5" i="80"/>
  <c r="AJ5" i="80"/>
  <c r="AK5" i="80"/>
  <c r="AL5" i="80"/>
  <c r="AM5" i="80"/>
  <c r="AN5" i="80"/>
  <c r="AO5" i="80"/>
  <c r="AS5" i="80"/>
  <c r="I116" i="80" s="1"/>
  <c r="AU5" i="80"/>
  <c r="AV5" i="80" s="1"/>
  <c r="AX5" i="80"/>
  <c r="K116" i="80" s="1"/>
  <c r="BE5" i="80"/>
  <c r="BF5" i="80"/>
  <c r="BG5" i="80"/>
  <c r="BH5" i="80"/>
  <c r="BI5" i="80"/>
  <c r="BJ5" i="80"/>
  <c r="BK5" i="80"/>
  <c r="BL5" i="80"/>
  <c r="BM5" i="80"/>
  <c r="BN5" i="80"/>
  <c r="BO5" i="80"/>
  <c r="BQ5" i="80"/>
  <c r="BR5" i="80"/>
  <c r="BS5" i="80"/>
  <c r="BT5" i="80"/>
  <c r="BU5" i="80"/>
  <c r="BV5" i="80"/>
  <c r="BW5" i="80"/>
  <c r="BX5" i="80"/>
  <c r="BY5" i="80"/>
  <c r="BZ5" i="80"/>
  <c r="AI6" i="80"/>
  <c r="AJ6" i="80"/>
  <c r="AK6" i="80"/>
  <c r="AL6" i="80"/>
  <c r="AM6" i="80"/>
  <c r="AN6" i="80"/>
  <c r="AO6" i="80"/>
  <c r="AS6" i="80"/>
  <c r="I117" i="80" s="1"/>
  <c r="AU6" i="80"/>
  <c r="AX6" i="80"/>
  <c r="K117" i="80" s="1"/>
  <c r="BE6" i="80"/>
  <c r="BF6" i="80"/>
  <c r="BG6" i="80"/>
  <c r="BH6" i="80"/>
  <c r="BI6" i="80"/>
  <c r="BJ6" i="80"/>
  <c r="BK6" i="80"/>
  <c r="BL6" i="80"/>
  <c r="BM6" i="80"/>
  <c r="BN6" i="80"/>
  <c r="BO6" i="80"/>
  <c r="BQ6" i="80"/>
  <c r="BR6" i="80"/>
  <c r="BS6" i="80"/>
  <c r="AH6" i="80" s="1"/>
  <c r="BT6" i="80"/>
  <c r="BU6" i="80"/>
  <c r="BV6" i="80"/>
  <c r="BW6" i="80"/>
  <c r="BX6" i="80"/>
  <c r="BY6" i="80"/>
  <c r="BZ6" i="80"/>
  <c r="AI7" i="80"/>
  <c r="AJ7" i="80"/>
  <c r="AK7" i="80"/>
  <c r="AL7" i="80"/>
  <c r="AM7" i="80"/>
  <c r="AN7" i="80"/>
  <c r="AO7" i="80"/>
  <c r="AS7" i="80"/>
  <c r="I118" i="80" s="1"/>
  <c r="AU7" i="80"/>
  <c r="AV7" i="80" s="1"/>
  <c r="AX7" i="80"/>
  <c r="K118" i="80" s="1"/>
  <c r="BE7" i="80"/>
  <c r="BF7" i="80"/>
  <c r="BG7" i="80"/>
  <c r="BH7" i="80"/>
  <c r="BI7" i="80"/>
  <c r="BJ7" i="80"/>
  <c r="BK7" i="80"/>
  <c r="BL7" i="80"/>
  <c r="BM7" i="80"/>
  <c r="BN7" i="80"/>
  <c r="BO7" i="80"/>
  <c r="BQ7" i="80"/>
  <c r="BR7" i="80"/>
  <c r="BS7" i="80"/>
  <c r="BT7" i="80"/>
  <c r="BU7" i="80"/>
  <c r="BV7" i="80"/>
  <c r="BW7" i="80"/>
  <c r="BX7" i="80"/>
  <c r="BY7" i="80"/>
  <c r="BZ7" i="80"/>
  <c r="AI8" i="80"/>
  <c r="AJ8" i="80"/>
  <c r="AK8" i="80"/>
  <c r="AL8" i="80"/>
  <c r="AM8" i="80"/>
  <c r="AN8" i="80"/>
  <c r="AO8" i="80"/>
  <c r="AS8" i="80"/>
  <c r="AU8" i="80"/>
  <c r="H119" i="80" s="1"/>
  <c r="AX8" i="80"/>
  <c r="K119" i="80" s="1"/>
  <c r="BE8" i="80"/>
  <c r="BF8" i="80"/>
  <c r="BG8" i="80"/>
  <c r="BH8" i="80"/>
  <c r="BI8" i="80"/>
  <c r="BJ8" i="80"/>
  <c r="BK8" i="80"/>
  <c r="BL8" i="80"/>
  <c r="BM8" i="80"/>
  <c r="BN8" i="80"/>
  <c r="BO8" i="80"/>
  <c r="BQ8" i="80"/>
  <c r="AF8" i="80" s="1"/>
  <c r="BR8" i="80"/>
  <c r="BS8" i="80"/>
  <c r="BT8" i="80"/>
  <c r="BU8" i="80"/>
  <c r="BV8" i="80"/>
  <c r="BW8" i="80"/>
  <c r="BX8" i="80"/>
  <c r="BY8" i="80"/>
  <c r="BZ8" i="80"/>
  <c r="AI9" i="80"/>
  <c r="AJ9" i="80"/>
  <c r="AK9" i="80"/>
  <c r="AL9" i="80"/>
  <c r="AM9" i="80"/>
  <c r="AN9" i="80"/>
  <c r="AO9" i="80"/>
  <c r="AS9" i="80"/>
  <c r="I120" i="80" s="1"/>
  <c r="AU9" i="80"/>
  <c r="AV9" i="80" s="1"/>
  <c r="AX9" i="80"/>
  <c r="K120" i="80" s="1"/>
  <c r="BE9" i="80"/>
  <c r="BF9" i="80"/>
  <c r="BG9" i="80"/>
  <c r="BH9" i="80"/>
  <c r="BI9" i="80"/>
  <c r="BJ9" i="80"/>
  <c r="BK9" i="80"/>
  <c r="BL9" i="80"/>
  <c r="BM9" i="80"/>
  <c r="BN9" i="80"/>
  <c r="BO9" i="80"/>
  <c r="BQ9" i="80"/>
  <c r="BR9" i="80"/>
  <c r="AG9" i="80" s="1"/>
  <c r="BS9" i="80"/>
  <c r="BT9" i="80"/>
  <c r="BU9" i="80"/>
  <c r="BV9" i="80"/>
  <c r="BW9" i="80"/>
  <c r="BX9" i="80"/>
  <c r="BY9" i="80"/>
  <c r="BZ9" i="80"/>
  <c r="BZ35" i="80" s="1"/>
  <c r="AU103" i="80" s="1"/>
  <c r="AI10" i="80"/>
  <c r="AJ10" i="80"/>
  <c r="AK10" i="80"/>
  <c r="AL10" i="80"/>
  <c r="AM10" i="80"/>
  <c r="AN10" i="80"/>
  <c r="AO10" i="80"/>
  <c r="AS10" i="80"/>
  <c r="I121" i="80" s="1"/>
  <c r="AU10" i="80"/>
  <c r="AV10" i="80" s="1"/>
  <c r="AX10" i="80"/>
  <c r="K121" i="80" s="1"/>
  <c r="BE10" i="80"/>
  <c r="BF10" i="80"/>
  <c r="BG10" i="80"/>
  <c r="BH10" i="80"/>
  <c r="BI10" i="80"/>
  <c r="BJ10" i="80"/>
  <c r="BK10" i="80"/>
  <c r="BL10" i="80"/>
  <c r="BM10" i="80"/>
  <c r="BN10" i="80"/>
  <c r="BO10" i="80"/>
  <c r="BQ10" i="80"/>
  <c r="BR10" i="80"/>
  <c r="BS10" i="80"/>
  <c r="AH10" i="80" s="1"/>
  <c r="BT10" i="80"/>
  <c r="BU10" i="80"/>
  <c r="BV10" i="80"/>
  <c r="BW10" i="80"/>
  <c r="BX10" i="80"/>
  <c r="BY10" i="80"/>
  <c r="BZ10" i="80"/>
  <c r="AI11" i="80"/>
  <c r="AJ11" i="80"/>
  <c r="AK11" i="80"/>
  <c r="AL11" i="80"/>
  <c r="AM11" i="80"/>
  <c r="AN11" i="80"/>
  <c r="AO11" i="80"/>
  <c r="AS11" i="80"/>
  <c r="I122" i="80" s="1"/>
  <c r="AU11" i="80"/>
  <c r="H122" i="80" s="1"/>
  <c r="AX11" i="80"/>
  <c r="K122" i="80" s="1"/>
  <c r="BE11" i="80"/>
  <c r="BF11" i="80"/>
  <c r="BG11" i="80"/>
  <c r="BH11" i="80"/>
  <c r="BI11" i="80"/>
  <c r="BJ11" i="80"/>
  <c r="BK11" i="80"/>
  <c r="BL11" i="80"/>
  <c r="BM11" i="80"/>
  <c r="BN11" i="80"/>
  <c r="BO11" i="80"/>
  <c r="BQ11" i="80"/>
  <c r="BR11" i="80"/>
  <c r="BS11" i="80"/>
  <c r="AH11" i="80" s="1"/>
  <c r="BT11" i="80"/>
  <c r="BU11" i="80"/>
  <c r="BV11" i="80"/>
  <c r="BW11" i="80"/>
  <c r="BX11" i="80"/>
  <c r="BY11" i="80"/>
  <c r="BZ11" i="80"/>
  <c r="AI12" i="80"/>
  <c r="AJ12" i="80"/>
  <c r="AK12" i="80"/>
  <c r="AL12" i="80"/>
  <c r="AM12" i="80"/>
  <c r="AN12" i="80"/>
  <c r="AO12" i="80"/>
  <c r="AS12" i="80"/>
  <c r="AT12" i="80" s="1"/>
  <c r="AU12" i="80"/>
  <c r="H123" i="80" s="1"/>
  <c r="AX12" i="80"/>
  <c r="K123" i="80" s="1"/>
  <c r="BE12" i="80"/>
  <c r="BF12" i="80"/>
  <c r="BG12" i="80"/>
  <c r="BH12" i="80"/>
  <c r="BI12" i="80"/>
  <c r="BJ12" i="80"/>
  <c r="BK12" i="80"/>
  <c r="BL12" i="80"/>
  <c r="BM12" i="80"/>
  <c r="BN12" i="80"/>
  <c r="BO12" i="80"/>
  <c r="BQ12" i="80"/>
  <c r="AF12" i="80" s="1"/>
  <c r="BR12" i="80"/>
  <c r="AG12" i="80" s="1"/>
  <c r="BS12" i="80"/>
  <c r="BT12" i="80"/>
  <c r="BU12" i="80"/>
  <c r="BV12" i="80"/>
  <c r="BW12" i="80"/>
  <c r="BX12" i="80"/>
  <c r="BY12" i="80"/>
  <c r="BZ12" i="80"/>
  <c r="AI13" i="80"/>
  <c r="AJ13" i="80"/>
  <c r="AK13" i="80"/>
  <c r="AL13" i="80"/>
  <c r="AM13" i="80"/>
  <c r="AN13" i="80"/>
  <c r="AO13" i="80"/>
  <c r="AS13" i="80"/>
  <c r="I124" i="80" s="1"/>
  <c r="AU13" i="80"/>
  <c r="H124" i="80" s="1"/>
  <c r="AX13" i="80"/>
  <c r="K124" i="80" s="1"/>
  <c r="BE13" i="80"/>
  <c r="BF13" i="80"/>
  <c r="AF13" i="80" s="1"/>
  <c r="BG13" i="80"/>
  <c r="BH13" i="80"/>
  <c r="BI13" i="80"/>
  <c r="BJ13" i="80"/>
  <c r="BK13" i="80"/>
  <c r="BL13" i="80"/>
  <c r="BM13" i="80"/>
  <c r="BN13" i="80"/>
  <c r="BO13" i="80"/>
  <c r="BQ13" i="80"/>
  <c r="BR13" i="80"/>
  <c r="BS13" i="80"/>
  <c r="BT13" i="80"/>
  <c r="BU13" i="80"/>
  <c r="BV13" i="80"/>
  <c r="BW13" i="80"/>
  <c r="BX13" i="80"/>
  <c r="BY13" i="80"/>
  <c r="BZ13" i="80"/>
  <c r="AI14" i="80"/>
  <c r="AJ14" i="80"/>
  <c r="AK14" i="80"/>
  <c r="AL14" i="80"/>
  <c r="AM14" i="80"/>
  <c r="AN14" i="80"/>
  <c r="AO14" i="80"/>
  <c r="AS14" i="80"/>
  <c r="I125" i="80" s="1"/>
  <c r="AU14" i="80"/>
  <c r="AX14" i="80"/>
  <c r="K125" i="80" s="1"/>
  <c r="BE14" i="80"/>
  <c r="BF14" i="80"/>
  <c r="BG14" i="80"/>
  <c r="BH14" i="80"/>
  <c r="BI14" i="80"/>
  <c r="BJ14" i="80"/>
  <c r="BK14" i="80"/>
  <c r="BL14" i="80"/>
  <c r="BM14" i="80"/>
  <c r="BN14" i="80"/>
  <c r="BO14" i="80"/>
  <c r="BQ14" i="80"/>
  <c r="BR14" i="80"/>
  <c r="BS14" i="80"/>
  <c r="AH14" i="80" s="1"/>
  <c r="BT14" i="80"/>
  <c r="BU14" i="80"/>
  <c r="BV14" i="80"/>
  <c r="BW14" i="80"/>
  <c r="BX14" i="80"/>
  <c r="BY14" i="80"/>
  <c r="BZ14" i="80"/>
  <c r="AI15" i="80"/>
  <c r="AJ15" i="80"/>
  <c r="AK15" i="80"/>
  <c r="AL15" i="80"/>
  <c r="AM15" i="80"/>
  <c r="AN15" i="80"/>
  <c r="AO15" i="80"/>
  <c r="AS15" i="80"/>
  <c r="I126" i="80" s="1"/>
  <c r="AU15" i="80"/>
  <c r="AV15" i="80" s="1"/>
  <c r="AX15" i="80"/>
  <c r="K126" i="80" s="1"/>
  <c r="BE15" i="80"/>
  <c r="BF15" i="80"/>
  <c r="BG15" i="80"/>
  <c r="BH15" i="80"/>
  <c r="BI15" i="80"/>
  <c r="BJ15" i="80"/>
  <c r="BK15" i="80"/>
  <c r="BL15" i="80"/>
  <c r="BM15" i="80"/>
  <c r="BN15" i="80"/>
  <c r="BO15" i="80"/>
  <c r="BQ15" i="80"/>
  <c r="BR15" i="80"/>
  <c r="BS15" i="80"/>
  <c r="BT15" i="80"/>
  <c r="BU15" i="80"/>
  <c r="BV15" i="80"/>
  <c r="BW15" i="80"/>
  <c r="BX15" i="80"/>
  <c r="BY15" i="80"/>
  <c r="BZ15" i="80"/>
  <c r="AI16" i="80"/>
  <c r="AJ16" i="80"/>
  <c r="AK16" i="80"/>
  <c r="AL16" i="80"/>
  <c r="AM16" i="80"/>
  <c r="AN16" i="80"/>
  <c r="AO16" i="80"/>
  <c r="AS16" i="80"/>
  <c r="AU16" i="80"/>
  <c r="H127" i="80" s="1"/>
  <c r="AX16" i="80"/>
  <c r="K127" i="80" s="1"/>
  <c r="BE16" i="80"/>
  <c r="BF16" i="80"/>
  <c r="BG16" i="80"/>
  <c r="BH16" i="80"/>
  <c r="BI16" i="80"/>
  <c r="BJ16" i="80"/>
  <c r="BK16" i="80"/>
  <c r="BL16" i="80"/>
  <c r="BM16" i="80"/>
  <c r="BN16" i="80"/>
  <c r="BO16" i="80"/>
  <c r="BQ16" i="80"/>
  <c r="AF16" i="80" s="1"/>
  <c r="BR16" i="80"/>
  <c r="BS16" i="80"/>
  <c r="BT16" i="80"/>
  <c r="BU16" i="80"/>
  <c r="BV16" i="80"/>
  <c r="BW16" i="80"/>
  <c r="BX16" i="80"/>
  <c r="BY16" i="80"/>
  <c r="BZ16" i="80"/>
  <c r="AI17" i="80"/>
  <c r="AJ17" i="80"/>
  <c r="AK17" i="80"/>
  <c r="AL17" i="80"/>
  <c r="AM17" i="80"/>
  <c r="AN17" i="80"/>
  <c r="AO17" i="80"/>
  <c r="AS17" i="80"/>
  <c r="I128" i="80" s="1"/>
  <c r="AU17" i="80"/>
  <c r="H128" i="80" s="1"/>
  <c r="AX17" i="80"/>
  <c r="K128" i="80" s="1"/>
  <c r="BE17" i="80"/>
  <c r="BF17" i="80"/>
  <c r="BG17" i="80"/>
  <c r="BH17" i="80"/>
  <c r="BI17" i="80"/>
  <c r="BJ17" i="80"/>
  <c r="BK17" i="80"/>
  <c r="BL17" i="80"/>
  <c r="BM17" i="80"/>
  <c r="BN17" i="80"/>
  <c r="BO17" i="80"/>
  <c r="BQ17" i="80"/>
  <c r="BR17" i="80"/>
  <c r="BS17" i="80"/>
  <c r="BT17" i="80"/>
  <c r="BU17" i="80"/>
  <c r="BV17" i="80"/>
  <c r="BW17" i="80"/>
  <c r="BX17" i="80"/>
  <c r="BY17" i="80"/>
  <c r="BZ17" i="80"/>
  <c r="AI18" i="80"/>
  <c r="AJ18" i="80"/>
  <c r="AK18" i="80"/>
  <c r="AL18" i="80"/>
  <c r="AM18" i="80"/>
  <c r="AN18" i="80"/>
  <c r="AO18" i="80"/>
  <c r="AS18" i="80"/>
  <c r="I129" i="80" s="1"/>
  <c r="AU18" i="80"/>
  <c r="AV18" i="80" s="1"/>
  <c r="AX18" i="80"/>
  <c r="K129" i="80" s="1"/>
  <c r="BE18" i="80"/>
  <c r="BF18" i="80"/>
  <c r="BG18" i="80"/>
  <c r="BH18" i="80"/>
  <c r="BI18" i="80"/>
  <c r="BJ18" i="80"/>
  <c r="BJ36" i="80" s="1"/>
  <c r="AX98" i="80" s="1"/>
  <c r="K79" i="80" s="1"/>
  <c r="BK18" i="80"/>
  <c r="BL18" i="80"/>
  <c r="BM18" i="80"/>
  <c r="BN18" i="80"/>
  <c r="BO18" i="80"/>
  <c r="BQ18" i="80"/>
  <c r="BR18" i="80"/>
  <c r="BS18" i="80"/>
  <c r="AH18" i="80" s="1"/>
  <c r="BT18" i="80"/>
  <c r="BU18" i="80"/>
  <c r="BV18" i="80"/>
  <c r="BW18" i="80"/>
  <c r="BX18" i="80"/>
  <c r="BY18" i="80"/>
  <c r="BZ18" i="80"/>
  <c r="AI19" i="80"/>
  <c r="AJ19" i="80"/>
  <c r="AK19" i="80"/>
  <c r="AL19" i="80"/>
  <c r="AM19" i="80"/>
  <c r="AN19" i="80"/>
  <c r="AO19" i="80"/>
  <c r="AS19" i="80"/>
  <c r="I130" i="80" s="1"/>
  <c r="AU19" i="80"/>
  <c r="H130" i="80" s="1"/>
  <c r="AX19" i="80"/>
  <c r="K130" i="80" s="1"/>
  <c r="BE19" i="80"/>
  <c r="BF19" i="80"/>
  <c r="BG19" i="80"/>
  <c r="BH19" i="80"/>
  <c r="BI19" i="80"/>
  <c r="BJ19" i="80"/>
  <c r="BK19" i="80"/>
  <c r="BK36" i="80" s="1"/>
  <c r="AX99" i="80" s="1"/>
  <c r="BL19" i="80"/>
  <c r="BM19" i="80"/>
  <c r="BN19" i="80"/>
  <c r="BO19" i="80"/>
  <c r="BQ19" i="80"/>
  <c r="BR19" i="80"/>
  <c r="BS19" i="80"/>
  <c r="AH19" i="80" s="1"/>
  <c r="BT19" i="80"/>
  <c r="BU19" i="80"/>
  <c r="BV19" i="80"/>
  <c r="BW19" i="80"/>
  <c r="BX19" i="80"/>
  <c r="BY19" i="80"/>
  <c r="BZ19" i="80"/>
  <c r="AI20" i="80"/>
  <c r="AJ20" i="80"/>
  <c r="AK20" i="80"/>
  <c r="AL20" i="80"/>
  <c r="AM20" i="80"/>
  <c r="AN20" i="80"/>
  <c r="AO20" i="80"/>
  <c r="AS20" i="80"/>
  <c r="AT20" i="80" s="1"/>
  <c r="AU20" i="80"/>
  <c r="H131" i="80" s="1"/>
  <c r="AX20" i="80"/>
  <c r="K131" i="80" s="1"/>
  <c r="BE20" i="80"/>
  <c r="BF20" i="80"/>
  <c r="BG20" i="80"/>
  <c r="BH20" i="80"/>
  <c r="BI20" i="80"/>
  <c r="BJ20" i="80"/>
  <c r="BK20" i="80"/>
  <c r="BL20" i="80"/>
  <c r="BM20" i="80"/>
  <c r="BN20" i="80"/>
  <c r="BO20" i="80"/>
  <c r="BQ20" i="80"/>
  <c r="AF20" i="80" s="1"/>
  <c r="BR20" i="80"/>
  <c r="AG20" i="80" s="1"/>
  <c r="BS20" i="80"/>
  <c r="AH20" i="80" s="1"/>
  <c r="BT20" i="80"/>
  <c r="BU20" i="80"/>
  <c r="BV20" i="80"/>
  <c r="BW20" i="80"/>
  <c r="BX20" i="80"/>
  <c r="BY20" i="80"/>
  <c r="BZ20" i="80"/>
  <c r="AI21" i="80"/>
  <c r="AJ21" i="80"/>
  <c r="AK21" i="80"/>
  <c r="AL21" i="80"/>
  <c r="AM21" i="80"/>
  <c r="AN21" i="80"/>
  <c r="AO21" i="80"/>
  <c r="AS21" i="80"/>
  <c r="I132" i="80" s="1"/>
  <c r="AU21" i="80"/>
  <c r="AV21" i="80" s="1"/>
  <c r="AX21" i="80"/>
  <c r="K132" i="80" s="1"/>
  <c r="BE21" i="80"/>
  <c r="BF21" i="80"/>
  <c r="AF21" i="80" s="1"/>
  <c r="BG21" i="80"/>
  <c r="BH21" i="80"/>
  <c r="BI21" i="80"/>
  <c r="BJ21" i="80"/>
  <c r="BK21" i="80"/>
  <c r="BL21" i="80"/>
  <c r="BM21" i="80"/>
  <c r="BN21" i="80"/>
  <c r="BO21" i="80"/>
  <c r="BQ21" i="80"/>
  <c r="BR21" i="80"/>
  <c r="BS21" i="80"/>
  <c r="BT21" i="80"/>
  <c r="BU21" i="80"/>
  <c r="BV21" i="80"/>
  <c r="BW21" i="80"/>
  <c r="BX21" i="80"/>
  <c r="BY21" i="80"/>
  <c r="BZ21" i="80"/>
  <c r="AI22" i="80"/>
  <c r="AJ22" i="80"/>
  <c r="AK22" i="80"/>
  <c r="AL22" i="80"/>
  <c r="AM22" i="80"/>
  <c r="AN22" i="80"/>
  <c r="AO22" i="80"/>
  <c r="AS22" i="80"/>
  <c r="I133" i="80" s="1"/>
  <c r="AU22" i="80"/>
  <c r="AX22" i="80"/>
  <c r="K133" i="80" s="1"/>
  <c r="BE22" i="80"/>
  <c r="BF22" i="80"/>
  <c r="BG22" i="80"/>
  <c r="BH22" i="80"/>
  <c r="BI22" i="80"/>
  <c r="BJ22" i="80"/>
  <c r="BK22" i="80"/>
  <c r="BL22" i="80"/>
  <c r="BM22" i="80"/>
  <c r="BN22" i="80"/>
  <c r="BO22" i="80"/>
  <c r="BQ22" i="80"/>
  <c r="BR22" i="80"/>
  <c r="BS22" i="80"/>
  <c r="AH22" i="80" s="1"/>
  <c r="BT22" i="80"/>
  <c r="BU22" i="80"/>
  <c r="BV22" i="80"/>
  <c r="BW22" i="80"/>
  <c r="BX22" i="80"/>
  <c r="BY22" i="80"/>
  <c r="BZ22" i="80"/>
  <c r="AI23" i="80"/>
  <c r="AJ23" i="80"/>
  <c r="AK23" i="80"/>
  <c r="AL23" i="80"/>
  <c r="AM23" i="80"/>
  <c r="AN23" i="80"/>
  <c r="AO23" i="80"/>
  <c r="AS23" i="80"/>
  <c r="I134" i="80" s="1"/>
  <c r="AU23" i="80"/>
  <c r="AV23" i="80" s="1"/>
  <c r="AX23" i="80"/>
  <c r="K134" i="80" s="1"/>
  <c r="BE23" i="80"/>
  <c r="BF23" i="80"/>
  <c r="BG23" i="80"/>
  <c r="BH23" i="80"/>
  <c r="BI23" i="80"/>
  <c r="BJ23" i="80"/>
  <c r="BK23" i="80"/>
  <c r="BL23" i="80"/>
  <c r="BM23" i="80"/>
  <c r="BN23" i="80"/>
  <c r="BO23" i="80"/>
  <c r="BQ23" i="80"/>
  <c r="BR23" i="80"/>
  <c r="BS23" i="80"/>
  <c r="BT23" i="80"/>
  <c r="BU23" i="80"/>
  <c r="BV23" i="80"/>
  <c r="BW23" i="80"/>
  <c r="BX23" i="80"/>
  <c r="BY23" i="80"/>
  <c r="BZ23" i="80"/>
  <c r="AI24" i="80"/>
  <c r="AJ24" i="80"/>
  <c r="AK24" i="80"/>
  <c r="AL24" i="80"/>
  <c r="AM24" i="80"/>
  <c r="AN24" i="80"/>
  <c r="AO24" i="80"/>
  <c r="AS24" i="80"/>
  <c r="AU24" i="80"/>
  <c r="H135" i="80" s="1"/>
  <c r="AX24" i="80"/>
  <c r="K135" i="80" s="1"/>
  <c r="BE24" i="80"/>
  <c r="BF24" i="80"/>
  <c r="BG24" i="80"/>
  <c r="BH24" i="80"/>
  <c r="BH37" i="80" s="1"/>
  <c r="AZ96" i="80" s="1"/>
  <c r="I81" i="80" s="1"/>
  <c r="BI24" i="80"/>
  <c r="BJ24" i="80"/>
  <c r="BK24" i="80"/>
  <c r="BL24" i="80"/>
  <c r="BM24" i="80"/>
  <c r="BN24" i="80"/>
  <c r="BO24" i="80"/>
  <c r="BQ24" i="80"/>
  <c r="BQ37" i="80" s="1"/>
  <c r="AY94" i="80" s="1"/>
  <c r="G82" i="80" s="1"/>
  <c r="BR24" i="80"/>
  <c r="BS24" i="80"/>
  <c r="BT24" i="80"/>
  <c r="BU24" i="80"/>
  <c r="BV24" i="80"/>
  <c r="BW24" i="80"/>
  <c r="BX24" i="80"/>
  <c r="BY24" i="80"/>
  <c r="BY34" i="80" s="1"/>
  <c r="AS102" i="80" s="1"/>
  <c r="BZ24" i="80"/>
  <c r="AI25" i="80"/>
  <c r="AJ25" i="80"/>
  <c r="AK25" i="80"/>
  <c r="AL25" i="80"/>
  <c r="AM25" i="80"/>
  <c r="AN25" i="80"/>
  <c r="AO25" i="80"/>
  <c r="AS25" i="80"/>
  <c r="I136" i="80" s="1"/>
  <c r="AU25" i="80"/>
  <c r="AV25" i="80" s="1"/>
  <c r="AX25" i="80"/>
  <c r="K136" i="80" s="1"/>
  <c r="BE25" i="80"/>
  <c r="BF25" i="80"/>
  <c r="BG25" i="80"/>
  <c r="BH25" i="80"/>
  <c r="BI25" i="80"/>
  <c r="BJ25" i="80"/>
  <c r="BK25" i="80"/>
  <c r="BL25" i="80"/>
  <c r="BM25" i="80"/>
  <c r="BN25" i="80"/>
  <c r="BO25" i="80"/>
  <c r="BQ25" i="80"/>
  <c r="AF25" i="80" s="1"/>
  <c r="BR25" i="80"/>
  <c r="AG25" i="80" s="1"/>
  <c r="BS25" i="80"/>
  <c r="BT25" i="80"/>
  <c r="BU25" i="80"/>
  <c r="BV25" i="80"/>
  <c r="BW25" i="80"/>
  <c r="BX25" i="80"/>
  <c r="BY25" i="80"/>
  <c r="BZ25" i="80"/>
  <c r="AI26" i="80"/>
  <c r="AJ26" i="80"/>
  <c r="AK26" i="80"/>
  <c r="AL26" i="80"/>
  <c r="AM26" i="80"/>
  <c r="AN26" i="80"/>
  <c r="AO26" i="80"/>
  <c r="AS26" i="80"/>
  <c r="I137" i="80" s="1"/>
  <c r="AU26" i="80"/>
  <c r="AV26" i="80" s="1"/>
  <c r="AX26" i="80"/>
  <c r="K137" i="80" s="1"/>
  <c r="BE26" i="80"/>
  <c r="BF26" i="80"/>
  <c r="BG26" i="80"/>
  <c r="BH26" i="80"/>
  <c r="BI26" i="80"/>
  <c r="BJ26" i="80"/>
  <c r="BJ37" i="80" s="1"/>
  <c r="AZ98" i="80" s="1"/>
  <c r="K81" i="80" s="1"/>
  <c r="BK26" i="80"/>
  <c r="BL26" i="80"/>
  <c r="BM26" i="80"/>
  <c r="BN26" i="80"/>
  <c r="BO26" i="80"/>
  <c r="BQ26" i="80"/>
  <c r="AF26" i="80" s="1"/>
  <c r="BR26" i="80"/>
  <c r="AG26" i="80" s="1"/>
  <c r="BS26" i="80"/>
  <c r="AH26" i="80" s="1"/>
  <c r="BT26" i="80"/>
  <c r="BU26" i="80"/>
  <c r="BV26" i="80"/>
  <c r="BW26" i="80"/>
  <c r="BX26" i="80"/>
  <c r="BY26" i="80"/>
  <c r="BZ26" i="80"/>
  <c r="AI27" i="80"/>
  <c r="AJ27" i="80"/>
  <c r="AK27" i="80"/>
  <c r="AL27" i="80"/>
  <c r="AM27" i="80"/>
  <c r="AN27" i="80"/>
  <c r="AO27" i="80"/>
  <c r="AS27" i="80"/>
  <c r="I138" i="80" s="1"/>
  <c r="AU27" i="80"/>
  <c r="H138" i="80" s="1"/>
  <c r="AX27" i="80"/>
  <c r="K138" i="80" s="1"/>
  <c r="BE27" i="80"/>
  <c r="BF27" i="80"/>
  <c r="BG27" i="80"/>
  <c r="BH27" i="80"/>
  <c r="BI27" i="80"/>
  <c r="BJ27" i="80"/>
  <c r="BK27" i="80"/>
  <c r="BK34" i="80" s="1"/>
  <c r="AT99" i="80" s="1"/>
  <c r="BL27" i="80"/>
  <c r="BM27" i="80"/>
  <c r="BN27" i="80"/>
  <c r="BO27" i="80"/>
  <c r="BQ27" i="80"/>
  <c r="BR27" i="80"/>
  <c r="AG27" i="80" s="1"/>
  <c r="BS27" i="80"/>
  <c r="AH27" i="80" s="1"/>
  <c r="BT27" i="80"/>
  <c r="BU27" i="80"/>
  <c r="BV27" i="80"/>
  <c r="BW27" i="80"/>
  <c r="BX27" i="80"/>
  <c r="BY27" i="80"/>
  <c r="BZ27" i="80"/>
  <c r="AI28" i="80"/>
  <c r="AJ28" i="80"/>
  <c r="AK28" i="80"/>
  <c r="AL28" i="80"/>
  <c r="AM28" i="80"/>
  <c r="AN28" i="80"/>
  <c r="AO28" i="80"/>
  <c r="AS28" i="80"/>
  <c r="AT28" i="80" s="1"/>
  <c r="AU28" i="80"/>
  <c r="H139" i="80" s="1"/>
  <c r="AX28" i="80"/>
  <c r="K139" i="80" s="1"/>
  <c r="BE28" i="80"/>
  <c r="BF28" i="80"/>
  <c r="BG28" i="80"/>
  <c r="BH28" i="80"/>
  <c r="BI28" i="80"/>
  <c r="BJ28" i="80"/>
  <c r="BK28" i="80"/>
  <c r="BL28" i="80"/>
  <c r="BM28" i="80"/>
  <c r="BN28" i="80"/>
  <c r="BO28" i="80"/>
  <c r="BQ28" i="80"/>
  <c r="AF28" i="80" s="1"/>
  <c r="BR28" i="80"/>
  <c r="AG28" i="80" s="1"/>
  <c r="BS28" i="80"/>
  <c r="AH28" i="80" s="1"/>
  <c r="BT28" i="80"/>
  <c r="BU28" i="80"/>
  <c r="BV28" i="80"/>
  <c r="BW28" i="80"/>
  <c r="BX28" i="80"/>
  <c r="BY28" i="80"/>
  <c r="BZ28" i="80"/>
  <c r="AI29" i="80"/>
  <c r="AJ29" i="80"/>
  <c r="AK29" i="80"/>
  <c r="AL29" i="80"/>
  <c r="AM29" i="80"/>
  <c r="AN29" i="80"/>
  <c r="AO29" i="80"/>
  <c r="AS29" i="80"/>
  <c r="I140" i="80" s="1"/>
  <c r="AT29" i="80"/>
  <c r="AU29" i="80"/>
  <c r="H140" i="80" s="1"/>
  <c r="AX29" i="80"/>
  <c r="K140" i="80" s="1"/>
  <c r="BE29" i="80"/>
  <c r="BF29" i="80"/>
  <c r="BG29" i="80"/>
  <c r="BH29" i="80"/>
  <c r="BI29" i="80"/>
  <c r="BJ29" i="80"/>
  <c r="BK29" i="80"/>
  <c r="BL29" i="80"/>
  <c r="BM29" i="80"/>
  <c r="BN29" i="80"/>
  <c r="BO29" i="80"/>
  <c r="BQ29" i="80"/>
  <c r="AF29" i="80" s="1"/>
  <c r="BR29" i="80"/>
  <c r="BS29" i="80"/>
  <c r="BT29" i="80"/>
  <c r="BU29" i="80"/>
  <c r="BV29" i="80"/>
  <c r="BW29" i="80"/>
  <c r="BX29" i="80"/>
  <c r="BY29" i="80"/>
  <c r="BZ29" i="80"/>
  <c r="AI30" i="80"/>
  <c r="AJ30" i="80"/>
  <c r="AK30" i="80"/>
  <c r="AL30" i="80"/>
  <c r="AM30" i="80"/>
  <c r="AN30" i="80"/>
  <c r="AO30" i="80"/>
  <c r="AS30" i="80"/>
  <c r="I141" i="80" s="1"/>
  <c r="AU30" i="80"/>
  <c r="AX30" i="80"/>
  <c r="K141" i="80" s="1"/>
  <c r="BE30" i="80"/>
  <c r="BF30" i="80"/>
  <c r="BG30" i="80"/>
  <c r="BH30" i="80"/>
  <c r="BI30" i="80"/>
  <c r="BJ30" i="80"/>
  <c r="BK30" i="80"/>
  <c r="BL30" i="80"/>
  <c r="BM30" i="80"/>
  <c r="BN30" i="80"/>
  <c r="BO30" i="80"/>
  <c r="BQ30" i="80"/>
  <c r="BR30" i="80"/>
  <c r="AG30" i="80" s="1"/>
  <c r="BS30" i="80"/>
  <c r="AH30" i="80" s="1"/>
  <c r="BT30" i="80"/>
  <c r="BU30" i="80"/>
  <c r="BV30" i="80"/>
  <c r="BW30" i="80"/>
  <c r="BX30" i="80"/>
  <c r="BY30" i="80"/>
  <c r="BZ30" i="80"/>
  <c r="H31" i="80"/>
  <c r="I31" i="80"/>
  <c r="J31" i="80"/>
  <c r="K31" i="80"/>
  <c r="L31" i="80"/>
  <c r="M31" i="80"/>
  <c r="N31" i="80"/>
  <c r="O31" i="80"/>
  <c r="P31" i="80"/>
  <c r="Q31" i="80"/>
  <c r="R31" i="80"/>
  <c r="T31" i="80"/>
  <c r="U31" i="80"/>
  <c r="V31" i="80"/>
  <c r="W31" i="80"/>
  <c r="X31" i="80"/>
  <c r="Y31" i="80"/>
  <c r="Z31" i="80"/>
  <c r="AA31" i="80"/>
  <c r="AB31" i="80"/>
  <c r="AC31" i="80"/>
  <c r="BX31" i="80"/>
  <c r="H32" i="80"/>
  <c r="I32" i="80"/>
  <c r="J32" i="80"/>
  <c r="K32" i="80"/>
  <c r="L32" i="80"/>
  <c r="M32" i="80"/>
  <c r="N32" i="80"/>
  <c r="O32" i="80"/>
  <c r="P32" i="80"/>
  <c r="Q32" i="80"/>
  <c r="R32" i="80"/>
  <c r="T32" i="80"/>
  <c r="U32" i="80"/>
  <c r="V32" i="80"/>
  <c r="W32" i="80"/>
  <c r="X32" i="80"/>
  <c r="Y32" i="80"/>
  <c r="Z32" i="80"/>
  <c r="AA32" i="80"/>
  <c r="AB32" i="80"/>
  <c r="AC32" i="80"/>
  <c r="BM32" i="80"/>
  <c r="H33" i="80"/>
  <c r="I33" i="80"/>
  <c r="J33" i="80"/>
  <c r="K33" i="80"/>
  <c r="L33" i="80"/>
  <c r="M33" i="80"/>
  <c r="N33" i="80"/>
  <c r="O33" i="80"/>
  <c r="P33" i="80"/>
  <c r="Q33" i="80"/>
  <c r="R33" i="80"/>
  <c r="T33" i="80"/>
  <c r="U33" i="80"/>
  <c r="V33" i="80"/>
  <c r="W33" i="80"/>
  <c r="X33" i="80"/>
  <c r="Y33" i="80"/>
  <c r="Z33" i="80"/>
  <c r="AA33" i="80"/>
  <c r="AB33" i="80"/>
  <c r="AC33" i="80"/>
  <c r="O34" i="80"/>
  <c r="BM34" i="80"/>
  <c r="AT101" i="80" s="1"/>
  <c r="BK35" i="80"/>
  <c r="AV99" i="80" s="1"/>
  <c r="BE36" i="80"/>
  <c r="AX93" i="80" s="1"/>
  <c r="F79" i="80" s="1"/>
  <c r="BR36" i="80"/>
  <c r="AW95" i="80" s="1"/>
  <c r="H80" i="80" s="1"/>
  <c r="BK37" i="80"/>
  <c r="AZ99" i="80" s="1"/>
  <c r="BL37" i="80"/>
  <c r="AZ100" i="80" s="1"/>
  <c r="BN37" i="80"/>
  <c r="AZ102" i="80" s="1"/>
  <c r="BO37" i="80"/>
  <c r="AZ103" i="80" s="1"/>
  <c r="BU37" i="80"/>
  <c r="AY98" i="80" s="1"/>
  <c r="K82" i="80" s="1"/>
  <c r="BW37" i="80"/>
  <c r="AY100" i="80" s="1"/>
  <c r="BX37" i="80"/>
  <c r="AY101" i="80" s="1"/>
  <c r="BY37" i="80"/>
  <c r="AY102" i="80" s="1"/>
  <c r="AS43" i="88" l="1"/>
  <c r="AT43" i="88"/>
  <c r="AV43" i="88"/>
  <c r="H130" i="88"/>
  <c r="AV19" i="88"/>
  <c r="AU43" i="88" s="1"/>
  <c r="BJ35" i="88"/>
  <c r="AU87" i="88" s="1"/>
  <c r="K77" i="88" s="1"/>
  <c r="BJ32" i="88"/>
  <c r="BJ31" i="88"/>
  <c r="BJ33" i="88"/>
  <c r="BS35" i="88"/>
  <c r="AT85" i="88" s="1"/>
  <c r="I78" i="88" s="1"/>
  <c r="BS32" i="88"/>
  <c r="BS31" i="88"/>
  <c r="BS33" i="88"/>
  <c r="I124" i="88"/>
  <c r="AT13" i="88"/>
  <c r="BE34" i="88"/>
  <c r="AS82" i="88" s="1"/>
  <c r="F83" i="88" s="1"/>
  <c r="BM34" i="88"/>
  <c r="AS90" i="88" s="1"/>
  <c r="BV34" i="88"/>
  <c r="AR88" i="88" s="1"/>
  <c r="AW29" i="88"/>
  <c r="J140" i="88" s="1"/>
  <c r="AU42" i="88"/>
  <c r="BL31" i="88"/>
  <c r="BU31" i="88"/>
  <c r="AW10" i="88"/>
  <c r="J121" i="88" s="1"/>
  <c r="BF36" i="88"/>
  <c r="AW83" i="88" s="1"/>
  <c r="G79" i="88" s="1"/>
  <c r="BN36" i="88"/>
  <c r="AW91" i="88" s="1"/>
  <c r="BW36" i="88"/>
  <c r="AV89" i="88" s="1"/>
  <c r="AW13" i="88"/>
  <c r="J124" i="88" s="1"/>
  <c r="AW16" i="88"/>
  <c r="J127" i="88" s="1"/>
  <c r="AW20" i="88"/>
  <c r="J131" i="88" s="1"/>
  <c r="BG34" i="88"/>
  <c r="AS84" i="88" s="1"/>
  <c r="H83" i="88" s="1"/>
  <c r="BO34" i="88"/>
  <c r="AS92" i="88" s="1"/>
  <c r="BX34" i="88"/>
  <c r="AR90" i="88" s="1"/>
  <c r="H138" i="88"/>
  <c r="AV27" i="88"/>
  <c r="BN34" i="88"/>
  <c r="AS91" i="88" s="1"/>
  <c r="BE31" i="88"/>
  <c r="BM31" i="88"/>
  <c r="BV31" i="88"/>
  <c r="I132" i="88"/>
  <c r="AT21" i="88"/>
  <c r="BH37" i="88"/>
  <c r="AY85" i="88" s="1"/>
  <c r="I81" i="88" s="1"/>
  <c r="K34" i="88"/>
  <c r="BH34" i="88"/>
  <c r="AS85" i="88" s="1"/>
  <c r="I83" i="88" s="1"/>
  <c r="BQ37" i="88"/>
  <c r="AX83" i="88" s="1"/>
  <c r="G82" i="88" s="1"/>
  <c r="T34" i="88"/>
  <c r="BQ34" i="88"/>
  <c r="AR83" i="88" s="1"/>
  <c r="G84" i="88" s="1"/>
  <c r="BY37" i="88"/>
  <c r="AX91" i="88" s="1"/>
  <c r="BY34" i="88"/>
  <c r="AR91" i="88" s="1"/>
  <c r="AB34" i="88"/>
  <c r="BF33" i="88"/>
  <c r="BN33" i="88"/>
  <c r="BW33" i="88"/>
  <c r="BN31" i="88"/>
  <c r="BW31" i="88"/>
  <c r="AV11" i="88"/>
  <c r="AT42" i="88" s="1"/>
  <c r="AT45" i="88" s="1"/>
  <c r="H143" i="88" s="1"/>
  <c r="H122" i="88"/>
  <c r="BH36" i="88"/>
  <c r="AW85" i="88" s="1"/>
  <c r="I79" i="88" s="1"/>
  <c r="BQ36" i="88"/>
  <c r="AV83" i="88" s="1"/>
  <c r="G80" i="88" s="1"/>
  <c r="BY36" i="88"/>
  <c r="AV91" i="88" s="1"/>
  <c r="AW14" i="88"/>
  <c r="J125" i="88" s="1"/>
  <c r="L34" i="88"/>
  <c r="U34" i="88"/>
  <c r="AC34" i="88"/>
  <c r="BF34" i="88"/>
  <c r="AS83" i="88" s="1"/>
  <c r="G83" i="88" s="1"/>
  <c r="BW34" i="88"/>
  <c r="AR89" i="88" s="1"/>
  <c r="I116" i="88"/>
  <c r="AT5" i="88"/>
  <c r="AW18" i="88"/>
  <c r="J129" i="88" s="1"/>
  <c r="AW21" i="88"/>
  <c r="J132" i="88" s="1"/>
  <c r="M34" i="88"/>
  <c r="V34" i="88"/>
  <c r="AW28" i="88"/>
  <c r="J139" i="88" s="1"/>
  <c r="BH33" i="88"/>
  <c r="BQ33" i="88"/>
  <c r="BY33" i="88"/>
  <c r="AV37" i="88"/>
  <c r="H49" i="88" s="1"/>
  <c r="AV44" i="88"/>
  <c r="N34" i="88"/>
  <c r="W34" i="88"/>
  <c r="I140" i="88"/>
  <c r="AT29" i="88"/>
  <c r="AT38" i="88" s="1"/>
  <c r="J47" i="88" s="1"/>
  <c r="BG31" i="88"/>
  <c r="BO31" i="88"/>
  <c r="BX31" i="88"/>
  <c r="BE32" i="88"/>
  <c r="BM32" i="88"/>
  <c r="BV32" i="88"/>
  <c r="BK33" i="88"/>
  <c r="BT33" i="88"/>
  <c r="I34" i="88"/>
  <c r="Q34" i="88"/>
  <c r="Z34" i="88"/>
  <c r="BI34" i="88"/>
  <c r="AS86" i="88" s="1"/>
  <c r="J83" i="88" s="1"/>
  <c r="BR34" i="88"/>
  <c r="AR84" i="88" s="1"/>
  <c r="H84" i="88" s="1"/>
  <c r="BZ34" i="88"/>
  <c r="AR92" i="88" s="1"/>
  <c r="BL35" i="88"/>
  <c r="AU89" i="88" s="1"/>
  <c r="BU35" i="88"/>
  <c r="AT87" i="88" s="1"/>
  <c r="K78" i="88" s="1"/>
  <c r="AT37" i="88"/>
  <c r="H47" i="88" s="1"/>
  <c r="BJ37" i="88"/>
  <c r="AY87" i="88" s="1"/>
  <c r="K81" i="88" s="1"/>
  <c r="BS37" i="88"/>
  <c r="AX85" i="88" s="1"/>
  <c r="I82" i="88" s="1"/>
  <c r="I114" i="88"/>
  <c r="I118" i="88"/>
  <c r="I126" i="88"/>
  <c r="I134" i="88"/>
  <c r="BH31" i="88"/>
  <c r="BQ31" i="88"/>
  <c r="BY31" i="88"/>
  <c r="BF32" i="88"/>
  <c r="BN32" i="88"/>
  <c r="BW32" i="88"/>
  <c r="BL33" i="88"/>
  <c r="BU33" i="88"/>
  <c r="J34" i="88"/>
  <c r="R34" i="88"/>
  <c r="AS31" i="88" s="1"/>
  <c r="AA34" i="88"/>
  <c r="BJ34" i="88"/>
  <c r="AS87" i="88" s="1"/>
  <c r="K83" i="88" s="1"/>
  <c r="BS34" i="88"/>
  <c r="AR85" i="88" s="1"/>
  <c r="I84" i="88" s="1"/>
  <c r="BE35" i="88"/>
  <c r="AU82" i="88" s="1"/>
  <c r="F77" i="88" s="1"/>
  <c r="BM35" i="88"/>
  <c r="AU90" i="88" s="1"/>
  <c r="BV35" i="88"/>
  <c r="AT88" i="88" s="1"/>
  <c r="AU37" i="88"/>
  <c r="H48" i="88" s="1"/>
  <c r="BK37" i="88"/>
  <c r="AY88" i="88" s="1"/>
  <c r="BT37" i="88"/>
  <c r="AX86" i="88" s="1"/>
  <c r="J82" i="88" s="1"/>
  <c r="AT4" i="88"/>
  <c r="AS36" i="88" s="1"/>
  <c r="BI31" i="88"/>
  <c r="BR31" i="88"/>
  <c r="BZ31" i="88"/>
  <c r="BG32" i="88"/>
  <c r="BO32" i="88"/>
  <c r="BX32" i="88"/>
  <c r="BE33" i="88"/>
  <c r="BM33" i="88"/>
  <c r="BV33" i="88"/>
  <c r="BK34" i="88"/>
  <c r="AS88" i="88" s="1"/>
  <c r="BT34" i="88"/>
  <c r="AR86" i="88" s="1"/>
  <c r="J84" i="88" s="1"/>
  <c r="BF35" i="88"/>
  <c r="AU83" i="88" s="1"/>
  <c r="G77" i="88" s="1"/>
  <c r="BN35" i="88"/>
  <c r="AU91" i="88" s="1"/>
  <c r="BW35" i="88"/>
  <c r="AT89" i="88" s="1"/>
  <c r="BL37" i="88"/>
  <c r="AY89" i="88" s="1"/>
  <c r="BU37" i="88"/>
  <c r="AX87" i="88" s="1"/>
  <c r="K82" i="88" s="1"/>
  <c r="AS44" i="88"/>
  <c r="AV48" i="88"/>
  <c r="BH32" i="88"/>
  <c r="BQ32" i="88"/>
  <c r="BY32" i="88"/>
  <c r="BL34" i="88"/>
  <c r="AS89" i="88" s="1"/>
  <c r="BU34" i="88"/>
  <c r="AR87" i="88" s="1"/>
  <c r="K84" i="88" s="1"/>
  <c r="BG35" i="88"/>
  <c r="AU84" i="88" s="1"/>
  <c r="H77" i="88" s="1"/>
  <c r="BO35" i="88"/>
  <c r="AU92" i="88" s="1"/>
  <c r="BX35" i="88"/>
  <c r="AT90" i="88" s="1"/>
  <c r="BE37" i="88"/>
  <c r="AY82" i="88" s="1"/>
  <c r="F81" i="88" s="1"/>
  <c r="BM37" i="88"/>
  <c r="AY90" i="88" s="1"/>
  <c r="BV37" i="88"/>
  <c r="AX88" i="88" s="1"/>
  <c r="AT44" i="88"/>
  <c r="H123" i="88"/>
  <c r="H131" i="88"/>
  <c r="H139" i="88"/>
  <c r="BK31" i="88"/>
  <c r="BT31" i="88"/>
  <c r="BI32" i="88"/>
  <c r="BR32" i="88"/>
  <c r="BZ32" i="88"/>
  <c r="BH35" i="88"/>
  <c r="AU85" i="88" s="1"/>
  <c r="I77" i="88" s="1"/>
  <c r="BQ35" i="88"/>
  <c r="AT83" i="88" s="1"/>
  <c r="G78" i="88" s="1"/>
  <c r="BY35" i="88"/>
  <c r="AT91" i="88" s="1"/>
  <c r="BF37" i="88"/>
  <c r="AY83" i="88" s="1"/>
  <c r="G81" i="88" s="1"/>
  <c r="BN37" i="88"/>
  <c r="AY91" i="88" s="1"/>
  <c r="BW37" i="88"/>
  <c r="AX89" i="88" s="1"/>
  <c r="AU44" i="88"/>
  <c r="I117" i="88"/>
  <c r="I125" i="88"/>
  <c r="I133" i="88"/>
  <c r="I141" i="88"/>
  <c r="BI35" i="88"/>
  <c r="AU86" i="88" s="1"/>
  <c r="J77" i="88" s="1"/>
  <c r="BR35" i="88"/>
  <c r="AT84" i="88" s="1"/>
  <c r="H78" i="88" s="1"/>
  <c r="BZ35" i="88"/>
  <c r="AT92" i="88" s="1"/>
  <c r="BG37" i="88"/>
  <c r="AY84" i="88" s="1"/>
  <c r="H81" i="88" s="1"/>
  <c r="BO37" i="88"/>
  <c r="AY92" i="88" s="1"/>
  <c r="BX37" i="88"/>
  <c r="AX90" i="88" s="1"/>
  <c r="BH37" i="87"/>
  <c r="AY85" i="87" s="1"/>
  <c r="I81" i="87" s="1"/>
  <c r="K34" i="87"/>
  <c r="BH34" i="87"/>
  <c r="AS85" i="87" s="1"/>
  <c r="I83" i="87" s="1"/>
  <c r="BQ37" i="87"/>
  <c r="AX83" i="87" s="1"/>
  <c r="G82" i="87" s="1"/>
  <c r="T34" i="87"/>
  <c r="BQ34" i="87"/>
  <c r="AR83" i="87" s="1"/>
  <c r="G84" i="87" s="1"/>
  <c r="L34" i="87"/>
  <c r="U34" i="87"/>
  <c r="AC34" i="87"/>
  <c r="BJ35" i="87"/>
  <c r="AU87" i="87" s="1"/>
  <c r="K77" i="87" s="1"/>
  <c r="BJ32" i="87"/>
  <c r="BJ31" i="87"/>
  <c r="BS35" i="87"/>
  <c r="AT85" i="87" s="1"/>
  <c r="I78" i="87" s="1"/>
  <c r="BS32" i="87"/>
  <c r="BS31" i="87"/>
  <c r="AW7" i="87"/>
  <c r="J118" i="87" s="1"/>
  <c r="AW12" i="87"/>
  <c r="J123" i="87" s="1"/>
  <c r="BG36" i="87"/>
  <c r="AW84" i="87" s="1"/>
  <c r="H79" i="87" s="1"/>
  <c r="BO36" i="87"/>
  <c r="AW92" i="87" s="1"/>
  <c r="BX36" i="87"/>
  <c r="AV90" i="87" s="1"/>
  <c r="AW15" i="87"/>
  <c r="J126" i="87" s="1"/>
  <c r="AW20" i="87"/>
  <c r="J131" i="87" s="1"/>
  <c r="AW23" i="87"/>
  <c r="J134" i="87" s="1"/>
  <c r="AS38" i="87"/>
  <c r="J46" i="87" s="1"/>
  <c r="M34" i="87"/>
  <c r="AS31" i="87" s="1"/>
  <c r="V34" i="87"/>
  <c r="BY37" i="87"/>
  <c r="AX91" i="87" s="1"/>
  <c r="AB34" i="87"/>
  <c r="BY34" i="87"/>
  <c r="AR91" i="87" s="1"/>
  <c r="BZ33" i="87"/>
  <c r="AU42" i="87"/>
  <c r="BK32" i="87"/>
  <c r="BT32" i="87"/>
  <c r="AV11" i="87"/>
  <c r="H122" i="87"/>
  <c r="BH36" i="87"/>
  <c r="AW85" i="87" s="1"/>
  <c r="I79" i="87" s="1"/>
  <c r="BQ36" i="87"/>
  <c r="AV83" i="87" s="1"/>
  <c r="G80" i="87" s="1"/>
  <c r="BY36" i="87"/>
  <c r="AV91" i="87" s="1"/>
  <c r="H130" i="87"/>
  <c r="AV19" i="87"/>
  <c r="N34" i="87"/>
  <c r="W34" i="87"/>
  <c r="H138" i="87"/>
  <c r="AV27" i="87"/>
  <c r="BI36" i="87"/>
  <c r="AW86" i="87" s="1"/>
  <c r="J79" i="87" s="1"/>
  <c r="BR36" i="87"/>
  <c r="AV84" i="87" s="1"/>
  <c r="H80" i="87" s="1"/>
  <c r="BZ36" i="87"/>
  <c r="AV92" i="87" s="1"/>
  <c r="AW8" i="87"/>
  <c r="J119" i="87" s="1"/>
  <c r="BE34" i="87"/>
  <c r="AS82" i="87" s="1"/>
  <c r="F83" i="87" s="1"/>
  <c r="BM34" i="87"/>
  <c r="AS90" i="87" s="1"/>
  <c r="BV34" i="87"/>
  <c r="AR88" i="87" s="1"/>
  <c r="BF33" i="87"/>
  <c r="BN33" i="87"/>
  <c r="BW33" i="87"/>
  <c r="BF34" i="87"/>
  <c r="AS83" i="87" s="1"/>
  <c r="G83" i="87" s="1"/>
  <c r="BN34" i="87"/>
  <c r="AS91" i="87" s="1"/>
  <c r="BW34" i="87"/>
  <c r="AR89" i="87" s="1"/>
  <c r="AW28" i="87"/>
  <c r="J139" i="87" s="1"/>
  <c r="BG33" i="87"/>
  <c r="BO33" i="87"/>
  <c r="BX33" i="87"/>
  <c r="I116" i="87"/>
  <c r="AT5" i="87"/>
  <c r="AS36" i="87" s="1"/>
  <c r="I124" i="87"/>
  <c r="AT13" i="87"/>
  <c r="I132" i="87"/>
  <c r="AT21" i="87"/>
  <c r="BG34" i="87"/>
  <c r="AS84" i="87" s="1"/>
  <c r="H83" i="87" s="1"/>
  <c r="BO34" i="87"/>
  <c r="AS92" i="87" s="1"/>
  <c r="BX34" i="87"/>
  <c r="AR90" i="87" s="1"/>
  <c r="I140" i="87"/>
  <c r="AT29" i="87"/>
  <c r="BG31" i="87"/>
  <c r="BO31" i="87"/>
  <c r="BX31" i="87"/>
  <c r="BE32" i="87"/>
  <c r="BM32" i="87"/>
  <c r="BV32" i="87"/>
  <c r="BK33" i="87"/>
  <c r="BT33" i="87"/>
  <c r="I34" i="87"/>
  <c r="Q34" i="87"/>
  <c r="Z34" i="87"/>
  <c r="BI34" i="87"/>
  <c r="AS86" i="87" s="1"/>
  <c r="J83" i="87" s="1"/>
  <c r="BR34" i="87"/>
  <c r="AR84" i="87" s="1"/>
  <c r="H84" i="87" s="1"/>
  <c r="BZ34" i="87"/>
  <c r="AR92" i="87" s="1"/>
  <c r="BL35" i="87"/>
  <c r="AU89" i="87" s="1"/>
  <c r="BU35" i="87"/>
  <c r="AT87" i="87" s="1"/>
  <c r="K78" i="87" s="1"/>
  <c r="AU36" i="87"/>
  <c r="BJ37" i="87"/>
  <c r="AY87" i="87" s="1"/>
  <c r="K81" i="87" s="1"/>
  <c r="BS37" i="87"/>
  <c r="AX85" i="87" s="1"/>
  <c r="I82" i="87" s="1"/>
  <c r="I120" i="87"/>
  <c r="I122" i="87"/>
  <c r="I128" i="87"/>
  <c r="I130" i="87"/>
  <c r="I136" i="87"/>
  <c r="I138" i="87"/>
  <c r="AV8" i="87"/>
  <c r="AT42" i="87" s="1"/>
  <c r="AV16" i="87"/>
  <c r="AT43" i="87" s="1"/>
  <c r="AV24" i="87"/>
  <c r="BH31" i="87"/>
  <c r="BQ31" i="87"/>
  <c r="BY31" i="87"/>
  <c r="BF32" i="87"/>
  <c r="BN32" i="87"/>
  <c r="BW32" i="87"/>
  <c r="BL33" i="87"/>
  <c r="BU33" i="87"/>
  <c r="J34" i="87"/>
  <c r="R34" i="87"/>
  <c r="AA34" i="87"/>
  <c r="BJ34" i="87"/>
  <c r="AS87" i="87" s="1"/>
  <c r="K83" i="87" s="1"/>
  <c r="BS34" i="87"/>
  <c r="AR85" i="87" s="1"/>
  <c r="I84" i="87" s="1"/>
  <c r="BE35" i="87"/>
  <c r="AU82" i="87" s="1"/>
  <c r="F77" i="87" s="1"/>
  <c r="BM35" i="87"/>
  <c r="AU90" i="87" s="1"/>
  <c r="BV35" i="87"/>
  <c r="AT88" i="87" s="1"/>
  <c r="AV36" i="87"/>
  <c r="F49" i="87" s="1"/>
  <c r="BK37" i="87"/>
  <c r="AY88" i="87" s="1"/>
  <c r="BT37" i="87"/>
  <c r="AX86" i="87" s="1"/>
  <c r="J82" i="87" s="1"/>
  <c r="BI31" i="87"/>
  <c r="BR31" i="87"/>
  <c r="BZ31" i="87"/>
  <c r="BG32" i="87"/>
  <c r="BO32" i="87"/>
  <c r="BX32" i="87"/>
  <c r="BE33" i="87"/>
  <c r="BM33" i="87"/>
  <c r="BV33" i="87"/>
  <c r="BK34" i="87"/>
  <c r="AS88" i="87" s="1"/>
  <c r="BT34" i="87"/>
  <c r="AR86" i="87" s="1"/>
  <c r="J84" i="87" s="1"/>
  <c r="BF35" i="87"/>
  <c r="AU83" i="87" s="1"/>
  <c r="G77" i="87" s="1"/>
  <c r="BN35" i="87"/>
  <c r="AU91" i="87" s="1"/>
  <c r="BW35" i="87"/>
  <c r="AT89" i="87" s="1"/>
  <c r="BL37" i="87"/>
  <c r="AY89" i="87" s="1"/>
  <c r="BU37" i="87"/>
  <c r="AX87" i="87" s="1"/>
  <c r="K82" i="87" s="1"/>
  <c r="AV10" i="87"/>
  <c r="AT12" i="87"/>
  <c r="AV18" i="87"/>
  <c r="AT20" i="87"/>
  <c r="AV26" i="87"/>
  <c r="AT28" i="87"/>
  <c r="AV38" i="87" s="1"/>
  <c r="J49" i="87" s="1"/>
  <c r="BH32" i="87"/>
  <c r="BQ32" i="87"/>
  <c r="BY32" i="87"/>
  <c r="BL34" i="87"/>
  <c r="AS89" i="87" s="1"/>
  <c r="BU34" i="87"/>
  <c r="AR87" i="87" s="1"/>
  <c r="K84" i="87" s="1"/>
  <c r="BG35" i="87"/>
  <c r="AU84" i="87" s="1"/>
  <c r="H77" i="87" s="1"/>
  <c r="BO35" i="87"/>
  <c r="AU92" i="87" s="1"/>
  <c r="BX35" i="87"/>
  <c r="AT90" i="87" s="1"/>
  <c r="BE37" i="87"/>
  <c r="AY82" i="87" s="1"/>
  <c r="F81" i="87" s="1"/>
  <c r="BM37" i="87"/>
  <c r="AY90" i="87" s="1"/>
  <c r="BV37" i="87"/>
  <c r="AX88" i="87" s="1"/>
  <c r="H115" i="87"/>
  <c r="BK31" i="87"/>
  <c r="BT31" i="87"/>
  <c r="BI32" i="87"/>
  <c r="BR32" i="87"/>
  <c r="BZ32" i="87"/>
  <c r="BH35" i="87"/>
  <c r="AU85" i="87" s="1"/>
  <c r="I77" i="87" s="1"/>
  <c r="BQ35" i="87"/>
  <c r="AT83" i="87" s="1"/>
  <c r="G78" i="87" s="1"/>
  <c r="BY35" i="87"/>
  <c r="AT91" i="87" s="1"/>
  <c r="BF37" i="87"/>
  <c r="AY83" i="87" s="1"/>
  <c r="G81" i="87" s="1"/>
  <c r="BN37" i="87"/>
  <c r="AY91" i="87" s="1"/>
  <c r="BW37" i="87"/>
  <c r="AX89" i="87" s="1"/>
  <c r="AV42" i="87"/>
  <c r="BI35" i="87"/>
  <c r="AU86" i="87" s="1"/>
  <c r="J77" i="87" s="1"/>
  <c r="BR35" i="87"/>
  <c r="AT84" i="87" s="1"/>
  <c r="H78" i="87" s="1"/>
  <c r="BZ35" i="87"/>
  <c r="AT92" i="87" s="1"/>
  <c r="BG37" i="87"/>
  <c r="AY84" i="87" s="1"/>
  <c r="H81" i="87" s="1"/>
  <c r="BO37" i="87"/>
  <c r="AY92" i="87" s="1"/>
  <c r="BX37" i="87"/>
  <c r="AX90" i="87" s="1"/>
  <c r="AV29" i="86"/>
  <c r="H140" i="86"/>
  <c r="BO33" i="86"/>
  <c r="BH33" i="86"/>
  <c r="AV5" i="86"/>
  <c r="AV45" i="86" s="1"/>
  <c r="AV46" i="86" s="1"/>
  <c r="H116" i="86"/>
  <c r="AT23" i="86"/>
  <c r="I134" i="86"/>
  <c r="BE34" i="86"/>
  <c r="AS82" i="86" s="1"/>
  <c r="F83" i="86" s="1"/>
  <c r="BM34" i="86"/>
  <c r="AS90" i="86" s="1"/>
  <c r="BV34" i="86"/>
  <c r="AR88" i="86" s="1"/>
  <c r="BF32" i="86"/>
  <c r="BG33" i="86"/>
  <c r="BQ33" i="86"/>
  <c r="BY33" i="86"/>
  <c r="BI33" i="86"/>
  <c r="BR33" i="86"/>
  <c r="BZ33" i="86"/>
  <c r="AW5" i="86"/>
  <c r="J116" i="86" s="1"/>
  <c r="I124" i="86"/>
  <c r="AT13" i="86"/>
  <c r="BF34" i="86"/>
  <c r="AS83" i="86" s="1"/>
  <c r="G83" i="86" s="1"/>
  <c r="BN34" i="86"/>
  <c r="AS91" i="86" s="1"/>
  <c r="BW34" i="86"/>
  <c r="AR89" i="86" s="1"/>
  <c r="AV27" i="86"/>
  <c r="H138" i="86"/>
  <c r="BW31" i="86"/>
  <c r="BL32" i="86"/>
  <c r="AV19" i="86"/>
  <c r="H130" i="86"/>
  <c r="AW8" i="86"/>
  <c r="J119" i="86" s="1"/>
  <c r="AW10" i="86"/>
  <c r="J121" i="86" s="1"/>
  <c r="AV13" i="86"/>
  <c r="AU43" i="86" s="1"/>
  <c r="H124" i="86"/>
  <c r="AW23" i="86"/>
  <c r="J134" i="86" s="1"/>
  <c r="BG34" i="86"/>
  <c r="AS84" i="86" s="1"/>
  <c r="H83" i="86" s="1"/>
  <c r="BO34" i="86"/>
  <c r="AS92" i="86" s="1"/>
  <c r="BX34" i="86"/>
  <c r="AR90" i="86" s="1"/>
  <c r="I116" i="86"/>
  <c r="AT5" i="86"/>
  <c r="AV42" i="86" s="1"/>
  <c r="X34" i="86"/>
  <c r="AW3" i="86"/>
  <c r="J114" i="86" s="1"/>
  <c r="AU42" i="86"/>
  <c r="BK32" i="86"/>
  <c r="BT32" i="86"/>
  <c r="AW6" i="86"/>
  <c r="J117" i="86" s="1"/>
  <c r="AW12" i="86"/>
  <c r="J123" i="86" s="1"/>
  <c r="BF36" i="86"/>
  <c r="AW83" i="86" s="1"/>
  <c r="G79" i="86" s="1"/>
  <c r="BN36" i="86"/>
  <c r="AW91" i="86" s="1"/>
  <c r="BW36" i="86"/>
  <c r="AV89" i="86" s="1"/>
  <c r="AW13" i="86"/>
  <c r="J124" i="86" s="1"/>
  <c r="I132" i="86"/>
  <c r="AT21" i="86"/>
  <c r="AW22" i="86"/>
  <c r="J133" i="86" s="1"/>
  <c r="BH37" i="86"/>
  <c r="AY85" i="86" s="1"/>
  <c r="I81" i="86" s="1"/>
  <c r="K34" i="86"/>
  <c r="BQ37" i="86"/>
  <c r="AX83" i="86" s="1"/>
  <c r="G82" i="86" s="1"/>
  <c r="T34" i="86"/>
  <c r="BY37" i="86"/>
  <c r="AX91" i="86" s="1"/>
  <c r="AB34" i="86"/>
  <c r="AT15" i="86"/>
  <c r="I126" i="86"/>
  <c r="AV48" i="86"/>
  <c r="W34" i="86"/>
  <c r="O34" i="86"/>
  <c r="BS35" i="86"/>
  <c r="AT85" i="86" s="1"/>
  <c r="I78" i="86" s="1"/>
  <c r="BS32" i="86"/>
  <c r="BS31" i="86"/>
  <c r="BL31" i="86"/>
  <c r="BL35" i="86"/>
  <c r="AU89" i="86" s="1"/>
  <c r="BU31" i="86"/>
  <c r="BU35" i="86"/>
  <c r="AT87" i="86" s="1"/>
  <c r="K78" i="86" s="1"/>
  <c r="I115" i="86"/>
  <c r="AT4" i="86"/>
  <c r="AT7" i="86"/>
  <c r="I118" i="86"/>
  <c r="BG36" i="86"/>
  <c r="AW84" i="86" s="1"/>
  <c r="H79" i="86" s="1"/>
  <c r="BO36" i="86"/>
  <c r="AW92" i="86" s="1"/>
  <c r="BX36" i="86"/>
  <c r="AV90" i="86" s="1"/>
  <c r="AW15" i="86"/>
  <c r="J126" i="86" s="1"/>
  <c r="AW16" i="86"/>
  <c r="J127" i="86" s="1"/>
  <c r="AW18" i="86"/>
  <c r="J129" i="86" s="1"/>
  <c r="AV21" i="86"/>
  <c r="H132" i="86"/>
  <c r="L34" i="86"/>
  <c r="U34" i="86"/>
  <c r="AC34" i="86"/>
  <c r="BS33" i="86"/>
  <c r="BH34" i="86"/>
  <c r="AS85" i="86" s="1"/>
  <c r="I83" i="86" s="1"/>
  <c r="N34" i="86"/>
  <c r="BX33" i="86"/>
  <c r="BJ35" i="86"/>
  <c r="AU87" i="86" s="1"/>
  <c r="K77" i="86" s="1"/>
  <c r="BJ32" i="86"/>
  <c r="BJ31" i="86"/>
  <c r="BE31" i="86"/>
  <c r="BM31" i="86"/>
  <c r="BV31" i="86"/>
  <c r="AV11" i="86"/>
  <c r="H122" i="86"/>
  <c r="BH36" i="86"/>
  <c r="AW85" i="86" s="1"/>
  <c r="I79" i="86" s="1"/>
  <c r="BQ36" i="86"/>
  <c r="AV83" i="86" s="1"/>
  <c r="G80" i="86" s="1"/>
  <c r="BY36" i="86"/>
  <c r="AV91" i="86" s="1"/>
  <c r="AW14" i="86"/>
  <c r="J125" i="86" s="1"/>
  <c r="AW20" i="86"/>
  <c r="J131" i="86" s="1"/>
  <c r="AW21" i="86"/>
  <c r="J132" i="86" s="1"/>
  <c r="M34" i="86"/>
  <c r="AS31" i="86" s="1"/>
  <c r="BJ37" i="86"/>
  <c r="AY87" i="86" s="1"/>
  <c r="K81" i="86" s="1"/>
  <c r="V34" i="86"/>
  <c r="BS37" i="86"/>
  <c r="AX85" i="86" s="1"/>
  <c r="I82" i="86" s="1"/>
  <c r="I140" i="86"/>
  <c r="AT29" i="86"/>
  <c r="AW30" i="86"/>
  <c r="J141" i="86" s="1"/>
  <c r="BU33" i="86"/>
  <c r="BJ34" i="86"/>
  <c r="AS87" i="86" s="1"/>
  <c r="K83" i="86" s="1"/>
  <c r="BG31" i="86"/>
  <c r="BO31" i="86"/>
  <c r="BX31" i="86"/>
  <c r="BE32" i="86"/>
  <c r="BM32" i="86"/>
  <c r="BV32" i="86"/>
  <c r="BK33" i="86"/>
  <c r="BT33" i="86"/>
  <c r="I34" i="86"/>
  <c r="Q34" i="86"/>
  <c r="Z34" i="86"/>
  <c r="BI34" i="86"/>
  <c r="AS86" i="86" s="1"/>
  <c r="J83" i="86" s="1"/>
  <c r="BR34" i="86"/>
  <c r="AR84" i="86" s="1"/>
  <c r="H84" i="86" s="1"/>
  <c r="BZ34" i="86"/>
  <c r="AR92" i="86" s="1"/>
  <c r="I114" i="86"/>
  <c r="BI31" i="86"/>
  <c r="BR31" i="86"/>
  <c r="BZ31" i="86"/>
  <c r="BG32" i="86"/>
  <c r="BO32" i="86"/>
  <c r="BX32" i="86"/>
  <c r="BE33" i="86"/>
  <c r="BM33" i="86"/>
  <c r="BV33" i="86"/>
  <c r="BK34" i="86"/>
  <c r="AS88" i="86" s="1"/>
  <c r="BT34" i="86"/>
  <c r="AR86" i="86" s="1"/>
  <c r="J84" i="86" s="1"/>
  <c r="BF35" i="86"/>
  <c r="AU83" i="86" s="1"/>
  <c r="G77" i="86" s="1"/>
  <c r="BN35" i="86"/>
  <c r="AU91" i="86" s="1"/>
  <c r="BW35" i="86"/>
  <c r="AT89" i="86" s="1"/>
  <c r="BL37" i="86"/>
  <c r="AY89" i="86" s="1"/>
  <c r="BU37" i="86"/>
  <c r="AX87" i="86" s="1"/>
  <c r="K82" i="86" s="1"/>
  <c r="AV10" i="86"/>
  <c r="AT42" i="86" s="1"/>
  <c r="AT12" i="86"/>
  <c r="AV18" i="86"/>
  <c r="AT20" i="86"/>
  <c r="AV26" i="86"/>
  <c r="AU44" i="86" s="1"/>
  <c r="AT28" i="86"/>
  <c r="AT38" i="86" s="1"/>
  <c r="J47" i="86" s="1"/>
  <c r="BH32" i="86"/>
  <c r="BQ32" i="86"/>
  <c r="BY32" i="86"/>
  <c r="BL34" i="86"/>
  <c r="AS89" i="86" s="1"/>
  <c r="BU34" i="86"/>
  <c r="AR87" i="86" s="1"/>
  <c r="K84" i="86" s="1"/>
  <c r="BG35" i="86"/>
  <c r="AU84" i="86" s="1"/>
  <c r="H77" i="86" s="1"/>
  <c r="BO35" i="86"/>
  <c r="AU92" i="86" s="1"/>
  <c r="BX35" i="86"/>
  <c r="AT90" i="86" s="1"/>
  <c r="BE37" i="86"/>
  <c r="AY82" i="86" s="1"/>
  <c r="F81" i="86" s="1"/>
  <c r="BM37" i="86"/>
  <c r="AY90" i="86" s="1"/>
  <c r="BV37" i="86"/>
  <c r="AX88" i="86" s="1"/>
  <c r="H123" i="86"/>
  <c r="H131" i="86"/>
  <c r="H139" i="86"/>
  <c r="BK31" i="86"/>
  <c r="BT31" i="86"/>
  <c r="BI32" i="86"/>
  <c r="BR32" i="86"/>
  <c r="BZ32" i="86"/>
  <c r="BH35" i="86"/>
  <c r="AU85" i="86" s="1"/>
  <c r="I77" i="86" s="1"/>
  <c r="BQ35" i="86"/>
  <c r="AT83" i="86" s="1"/>
  <c r="G78" i="86" s="1"/>
  <c r="BY35" i="86"/>
  <c r="AT91" i="86" s="1"/>
  <c r="BF37" i="86"/>
  <c r="AY83" i="86" s="1"/>
  <c r="G81" i="86" s="1"/>
  <c r="BN37" i="86"/>
  <c r="AY91" i="86" s="1"/>
  <c r="BW37" i="86"/>
  <c r="AX89" i="86" s="1"/>
  <c r="I117" i="86"/>
  <c r="I125" i="86"/>
  <c r="I133" i="86"/>
  <c r="I141" i="86"/>
  <c r="BI35" i="86"/>
  <c r="AU86" i="86" s="1"/>
  <c r="J77" i="86" s="1"/>
  <c r="BR35" i="86"/>
  <c r="AT84" i="86" s="1"/>
  <c r="H78" i="86" s="1"/>
  <c r="BZ35" i="86"/>
  <c r="AT92" i="86" s="1"/>
  <c r="BG37" i="86"/>
  <c r="AY84" i="86" s="1"/>
  <c r="H81" i="86" s="1"/>
  <c r="BO37" i="86"/>
  <c r="AY92" i="86" s="1"/>
  <c r="BX37" i="86"/>
  <c r="AX90" i="86" s="1"/>
  <c r="BK32" i="85"/>
  <c r="BT32" i="85"/>
  <c r="M34" i="85"/>
  <c r="BJ37" i="85"/>
  <c r="AY87" i="85" s="1"/>
  <c r="K81" i="85" s="1"/>
  <c r="V34" i="85"/>
  <c r="BS37" i="85"/>
  <c r="AX85" i="85" s="1"/>
  <c r="I82" i="85" s="1"/>
  <c r="BL31" i="85"/>
  <c r="BL35" i="85"/>
  <c r="AU89" i="85" s="1"/>
  <c r="BL32" i="85"/>
  <c r="BU31" i="85"/>
  <c r="BU35" i="85"/>
  <c r="AT87" i="85" s="1"/>
  <c r="K78" i="85" s="1"/>
  <c r="BU32" i="85"/>
  <c r="I115" i="85"/>
  <c r="AT4" i="85"/>
  <c r="AV36" i="85" s="1"/>
  <c r="F49" i="85" s="1"/>
  <c r="AW10" i="85"/>
  <c r="J121" i="85" s="1"/>
  <c r="BK36" i="85"/>
  <c r="AW88" i="85" s="1"/>
  <c r="BT36" i="85"/>
  <c r="AV86" i="85" s="1"/>
  <c r="J80" i="85" s="1"/>
  <c r="AW18" i="85"/>
  <c r="J129" i="85" s="1"/>
  <c r="AT44" i="85"/>
  <c r="AV48" i="85"/>
  <c r="N34" i="85"/>
  <c r="W34" i="85"/>
  <c r="AV29" i="85"/>
  <c r="AU44" i="85" s="1"/>
  <c r="H140" i="85"/>
  <c r="AV21" i="85"/>
  <c r="AS43" i="85" s="1"/>
  <c r="H132" i="85"/>
  <c r="BF33" i="85"/>
  <c r="BN33" i="85"/>
  <c r="BW33" i="85"/>
  <c r="AW6" i="85"/>
  <c r="J117" i="85" s="1"/>
  <c r="AW12" i="85"/>
  <c r="J123" i="85" s="1"/>
  <c r="AV13" i="85"/>
  <c r="AV43" i="85" s="1"/>
  <c r="H124" i="85"/>
  <c r="AW23" i="85"/>
  <c r="J134" i="85" s="1"/>
  <c r="BE34" i="85"/>
  <c r="AS82" i="85" s="1"/>
  <c r="F83" i="85" s="1"/>
  <c r="BM34" i="85"/>
  <c r="AS90" i="85" s="1"/>
  <c r="BV34" i="85"/>
  <c r="AR88" i="85" s="1"/>
  <c r="BG33" i="85"/>
  <c r="BO33" i="85"/>
  <c r="BX33" i="85"/>
  <c r="AV5" i="85"/>
  <c r="H116" i="85"/>
  <c r="BF34" i="85"/>
  <c r="AS83" i="85" s="1"/>
  <c r="G83" i="85" s="1"/>
  <c r="BN34" i="85"/>
  <c r="AS91" i="85" s="1"/>
  <c r="BW34" i="85"/>
  <c r="AR89" i="85" s="1"/>
  <c r="BJ34" i="85"/>
  <c r="AS87" i="85" s="1"/>
  <c r="K83" i="85" s="1"/>
  <c r="AW3" i="85"/>
  <c r="J114" i="85" s="1"/>
  <c r="AW7" i="85"/>
  <c r="J118" i="85" s="1"/>
  <c r="BG36" i="85"/>
  <c r="AW84" i="85" s="1"/>
  <c r="H79" i="85" s="1"/>
  <c r="BO36" i="85"/>
  <c r="AW92" i="85" s="1"/>
  <c r="BX36" i="85"/>
  <c r="AV90" i="85" s="1"/>
  <c r="AW22" i="85"/>
  <c r="J133" i="85" s="1"/>
  <c r="AT23" i="85"/>
  <c r="I134" i="85"/>
  <c r="AW24" i="85"/>
  <c r="J135" i="85" s="1"/>
  <c r="BG34" i="85"/>
  <c r="AS84" i="85" s="1"/>
  <c r="H83" i="85" s="1"/>
  <c r="BO34" i="85"/>
  <c r="AS92" i="85" s="1"/>
  <c r="BX34" i="85"/>
  <c r="AR90" i="85" s="1"/>
  <c r="AW25" i="85"/>
  <c r="J136" i="85" s="1"/>
  <c r="BS34" i="85"/>
  <c r="AR85" i="85" s="1"/>
  <c r="I84" i="85" s="1"/>
  <c r="BI33" i="85"/>
  <c r="BR33" i="85"/>
  <c r="BZ33" i="85"/>
  <c r="AT15" i="85"/>
  <c r="I126" i="85"/>
  <c r="BJ35" i="85"/>
  <c r="AU87" i="85" s="1"/>
  <c r="K77" i="85" s="1"/>
  <c r="BS35" i="85"/>
  <c r="AT85" i="85" s="1"/>
  <c r="I78" i="85" s="1"/>
  <c r="AT7" i="85"/>
  <c r="AS36" i="85" s="1"/>
  <c r="I118" i="85"/>
  <c r="AW9" i="85"/>
  <c r="J120" i="85" s="1"/>
  <c r="BI36" i="85"/>
  <c r="AW86" i="85" s="1"/>
  <c r="J79" i="85" s="1"/>
  <c r="BR36" i="85"/>
  <c r="AV84" i="85" s="1"/>
  <c r="H80" i="85" s="1"/>
  <c r="BZ36" i="85"/>
  <c r="AV92" i="85" s="1"/>
  <c r="L34" i="85"/>
  <c r="U34" i="85"/>
  <c r="AC34" i="85"/>
  <c r="AW28" i="85"/>
  <c r="J139" i="85" s="1"/>
  <c r="BL33" i="85"/>
  <c r="AV3" i="85"/>
  <c r="AV6" i="85"/>
  <c r="AT8" i="85"/>
  <c r="AV14" i="85"/>
  <c r="AT16" i="85"/>
  <c r="AV22" i="85"/>
  <c r="AT24" i="85"/>
  <c r="AV30" i="85"/>
  <c r="BF31" i="85"/>
  <c r="BN31" i="85"/>
  <c r="BW31" i="85"/>
  <c r="BJ33" i="85"/>
  <c r="BS33" i="85"/>
  <c r="H34" i="85"/>
  <c r="P34" i="85"/>
  <c r="Y34" i="85"/>
  <c r="BH34" i="85"/>
  <c r="AS85" i="85" s="1"/>
  <c r="I83" i="85" s="1"/>
  <c r="BQ34" i="85"/>
  <c r="AR83" i="85" s="1"/>
  <c r="G84" i="85" s="1"/>
  <c r="BY34" i="85"/>
  <c r="AR91" i="85" s="1"/>
  <c r="BK35" i="85"/>
  <c r="AU88" i="85" s="1"/>
  <c r="BT35" i="85"/>
  <c r="AT86" i="85" s="1"/>
  <c r="J78" i="85" s="1"/>
  <c r="AS37" i="85"/>
  <c r="H46" i="85" s="1"/>
  <c r="BI37" i="85"/>
  <c r="AY86" i="85" s="1"/>
  <c r="J81" i="85" s="1"/>
  <c r="BR37" i="85"/>
  <c r="AX84" i="85" s="1"/>
  <c r="H82" i="85" s="1"/>
  <c r="BZ37" i="85"/>
  <c r="AX92" i="85" s="1"/>
  <c r="H118" i="85"/>
  <c r="H122" i="85"/>
  <c r="H126" i="85"/>
  <c r="H130" i="85"/>
  <c r="H134" i="85"/>
  <c r="H138" i="85"/>
  <c r="AT5" i="85"/>
  <c r="AV42" i="85" s="1"/>
  <c r="AT13" i="85"/>
  <c r="AT21" i="85"/>
  <c r="AT29" i="85"/>
  <c r="BG31" i="85"/>
  <c r="BO31" i="85"/>
  <c r="BX31" i="85"/>
  <c r="BE32" i="85"/>
  <c r="BM32" i="85"/>
  <c r="BV32" i="85"/>
  <c r="BK33" i="85"/>
  <c r="BT33" i="85"/>
  <c r="I34" i="85"/>
  <c r="Q34" i="85"/>
  <c r="Z34" i="85"/>
  <c r="BI34" i="85"/>
  <c r="AS86" i="85" s="1"/>
  <c r="J83" i="85" s="1"/>
  <c r="BR34" i="85"/>
  <c r="AR84" i="85" s="1"/>
  <c r="H84" i="85" s="1"/>
  <c r="BZ34" i="85"/>
  <c r="AR92" i="85" s="1"/>
  <c r="AT37" i="85"/>
  <c r="H47" i="85" s="1"/>
  <c r="I114" i="85"/>
  <c r="I120" i="85"/>
  <c r="I128" i="85"/>
  <c r="I136" i="85"/>
  <c r="BI31" i="85"/>
  <c r="BR31" i="85"/>
  <c r="BZ31" i="85"/>
  <c r="BG32" i="85"/>
  <c r="BO32" i="85"/>
  <c r="BX32" i="85"/>
  <c r="BE33" i="85"/>
  <c r="BM33" i="85"/>
  <c r="BV33" i="85"/>
  <c r="K34" i="85"/>
  <c r="T34" i="85"/>
  <c r="AB34" i="85"/>
  <c r="BK34" i="85"/>
  <c r="AS88" i="85" s="1"/>
  <c r="BT34" i="85"/>
  <c r="AR86" i="85" s="1"/>
  <c r="J84" i="85" s="1"/>
  <c r="BF35" i="85"/>
  <c r="AU83" i="85" s="1"/>
  <c r="G77" i="85" s="1"/>
  <c r="BN35" i="85"/>
  <c r="AU91" i="85" s="1"/>
  <c r="BW35" i="85"/>
  <c r="AT89" i="85" s="1"/>
  <c r="BL37" i="85"/>
  <c r="AY89" i="85" s="1"/>
  <c r="BU37" i="85"/>
  <c r="AX87" i="85" s="1"/>
  <c r="K82" i="85" s="1"/>
  <c r="BJ31" i="85"/>
  <c r="BS31" i="85"/>
  <c r="BH32" i="85"/>
  <c r="BQ32" i="85"/>
  <c r="BY32" i="85"/>
  <c r="BL34" i="85"/>
  <c r="AS89" i="85" s="1"/>
  <c r="BU34" i="85"/>
  <c r="AR87" i="85" s="1"/>
  <c r="K84" i="85" s="1"/>
  <c r="BG35" i="85"/>
  <c r="AU84" i="85" s="1"/>
  <c r="H77" i="85" s="1"/>
  <c r="BO35" i="85"/>
  <c r="AU92" i="85" s="1"/>
  <c r="BX35" i="85"/>
  <c r="AT90" i="85" s="1"/>
  <c r="BE37" i="85"/>
  <c r="AY82" i="85" s="1"/>
  <c r="F81" i="85" s="1"/>
  <c r="BM37" i="85"/>
  <c r="AY90" i="85" s="1"/>
  <c r="BV37" i="85"/>
  <c r="AX88" i="85" s="1"/>
  <c r="H115" i="85"/>
  <c r="H123" i="85"/>
  <c r="H131" i="85"/>
  <c r="H139" i="85"/>
  <c r="BK31" i="85"/>
  <c r="BT31" i="85"/>
  <c r="BI32" i="85"/>
  <c r="BR32" i="85"/>
  <c r="BZ32" i="85"/>
  <c r="BH35" i="85"/>
  <c r="AU85" i="85" s="1"/>
  <c r="I77" i="85" s="1"/>
  <c r="BQ35" i="85"/>
  <c r="AT83" i="85" s="1"/>
  <c r="G78" i="85" s="1"/>
  <c r="BY35" i="85"/>
  <c r="AT91" i="85" s="1"/>
  <c r="BF37" i="85"/>
  <c r="AY83" i="85" s="1"/>
  <c r="G81" i="85" s="1"/>
  <c r="BN37" i="85"/>
  <c r="AY91" i="85" s="1"/>
  <c r="BW37" i="85"/>
  <c r="AX89" i="85" s="1"/>
  <c r="I117" i="85"/>
  <c r="I125" i="85"/>
  <c r="I133" i="85"/>
  <c r="I141" i="85"/>
  <c r="BJ32" i="85"/>
  <c r="BS32" i="85"/>
  <c r="BI35" i="85"/>
  <c r="AU86" i="85" s="1"/>
  <c r="J77" i="85" s="1"/>
  <c r="BR35" i="85"/>
  <c r="AT84" i="85" s="1"/>
  <c r="H78" i="85" s="1"/>
  <c r="BZ35" i="85"/>
  <c r="AT92" i="85" s="1"/>
  <c r="BG37" i="85"/>
  <c r="AY84" i="85" s="1"/>
  <c r="H81" i="85" s="1"/>
  <c r="BO37" i="85"/>
  <c r="AY92" i="85" s="1"/>
  <c r="BX37" i="85"/>
  <c r="AX90" i="85" s="1"/>
  <c r="X34" i="84"/>
  <c r="BU32" i="84"/>
  <c r="BL31" i="84"/>
  <c r="BU31" i="84"/>
  <c r="AW8" i="84"/>
  <c r="J119" i="84" s="1"/>
  <c r="AW10" i="84"/>
  <c r="J121" i="84" s="1"/>
  <c r="AW12" i="84"/>
  <c r="J123" i="84" s="1"/>
  <c r="BE36" i="84"/>
  <c r="AW82" i="84" s="1"/>
  <c r="F79" i="84" s="1"/>
  <c r="BM36" i="84"/>
  <c r="AW90" i="84" s="1"/>
  <c r="BV36" i="84"/>
  <c r="AV88" i="84" s="1"/>
  <c r="AW21" i="84"/>
  <c r="J132" i="84" s="1"/>
  <c r="BE34" i="84"/>
  <c r="AS82" i="84" s="1"/>
  <c r="F83" i="84" s="1"/>
  <c r="BM34" i="84"/>
  <c r="AS90" i="84" s="1"/>
  <c r="BV34" i="84"/>
  <c r="AR88" i="84" s="1"/>
  <c r="AV19" i="84"/>
  <c r="AV43" i="84" s="1"/>
  <c r="H130" i="84"/>
  <c r="I124" i="84"/>
  <c r="AT13" i="84"/>
  <c r="BE31" i="84"/>
  <c r="BM31" i="84"/>
  <c r="BV31" i="84"/>
  <c r="BF36" i="84"/>
  <c r="AW83" i="84" s="1"/>
  <c r="G79" i="84" s="1"/>
  <c r="BN36" i="84"/>
  <c r="AW91" i="84" s="1"/>
  <c r="BW36" i="84"/>
  <c r="AV89" i="84" s="1"/>
  <c r="BF34" i="84"/>
  <c r="AS83" i="84" s="1"/>
  <c r="G83" i="84" s="1"/>
  <c r="BN34" i="84"/>
  <c r="AS91" i="84" s="1"/>
  <c r="BW34" i="84"/>
  <c r="AR89" i="84" s="1"/>
  <c r="AV27" i="84"/>
  <c r="H138" i="84"/>
  <c r="BS35" i="84"/>
  <c r="AT85" i="84" s="1"/>
  <c r="I78" i="84" s="1"/>
  <c r="BS32" i="84"/>
  <c r="BS31" i="84"/>
  <c r="AW3" i="84"/>
  <c r="J114" i="84" s="1"/>
  <c r="BF33" i="84"/>
  <c r="BN33" i="84"/>
  <c r="BW33" i="84"/>
  <c r="BG36" i="84"/>
  <c r="AW84" i="84" s="1"/>
  <c r="H79" i="84" s="1"/>
  <c r="BO36" i="84"/>
  <c r="AW92" i="84" s="1"/>
  <c r="BX36" i="84"/>
  <c r="AV90" i="84" s="1"/>
  <c r="I132" i="84"/>
  <c r="AT21" i="84"/>
  <c r="BG34" i="84"/>
  <c r="AS84" i="84" s="1"/>
  <c r="H83" i="84" s="1"/>
  <c r="BO34" i="84"/>
  <c r="AS92" i="84" s="1"/>
  <c r="BX34" i="84"/>
  <c r="AR90" i="84" s="1"/>
  <c r="BG33" i="84"/>
  <c r="BO33" i="84"/>
  <c r="BX33" i="84"/>
  <c r="AV11" i="84"/>
  <c r="H122" i="84"/>
  <c r="AW16" i="84"/>
  <c r="J127" i="84" s="1"/>
  <c r="BH37" i="84"/>
  <c r="AY85" i="84" s="1"/>
  <c r="I81" i="84" s="1"/>
  <c r="K34" i="84"/>
  <c r="BQ37" i="84"/>
  <c r="AX83" i="84" s="1"/>
  <c r="G82" i="84" s="1"/>
  <c r="T34" i="84"/>
  <c r="BY37" i="84"/>
  <c r="AX91" i="84" s="1"/>
  <c r="AB34" i="84"/>
  <c r="AW29" i="84"/>
  <c r="J140" i="84" s="1"/>
  <c r="BQ34" i="84"/>
  <c r="AR83" i="84" s="1"/>
  <c r="G84" i="84" s="1"/>
  <c r="BJ35" i="84"/>
  <c r="AU87" i="84" s="1"/>
  <c r="K77" i="84" s="1"/>
  <c r="BJ32" i="84"/>
  <c r="BJ31" i="84"/>
  <c r="BS33" i="84"/>
  <c r="BH33" i="84"/>
  <c r="BQ33" i="84"/>
  <c r="BY33" i="84"/>
  <c r="AW4" i="84" a="1"/>
  <c r="AW4" i="84" s="1"/>
  <c r="J115" i="84" s="1"/>
  <c r="I116" i="84"/>
  <c r="AT5" i="84"/>
  <c r="AV42" i="84" s="1"/>
  <c r="AW6" i="84"/>
  <c r="J117" i="84" s="1"/>
  <c r="AW23" i="84"/>
  <c r="J134" i="84" s="1"/>
  <c r="L34" i="84"/>
  <c r="U34" i="84"/>
  <c r="AC34" i="84"/>
  <c r="BY34" i="84"/>
  <c r="AR91" i="84" s="1"/>
  <c r="AV3" i="84"/>
  <c r="O34" i="84"/>
  <c r="BI33" i="84"/>
  <c r="BI35" i="84"/>
  <c r="AU86" i="84" s="1"/>
  <c r="J77" i="84" s="1"/>
  <c r="BI32" i="84"/>
  <c r="BI31" i="84"/>
  <c r="BR33" i="84"/>
  <c r="BR35" i="84"/>
  <c r="AT84" i="84" s="1"/>
  <c r="H78" i="84" s="1"/>
  <c r="BR32" i="84"/>
  <c r="BR31" i="84"/>
  <c r="BZ33" i="84"/>
  <c r="BZ35" i="84"/>
  <c r="AT92" i="84" s="1"/>
  <c r="BZ32" i="84"/>
  <c r="BZ31" i="84"/>
  <c r="AW13" i="84"/>
  <c r="J124" i="84" s="1"/>
  <c r="M34" i="84"/>
  <c r="AS31" i="84" s="1"/>
  <c r="V34" i="84"/>
  <c r="I140" i="84"/>
  <c r="AT29" i="84"/>
  <c r="BJ33" i="84"/>
  <c r="BG31" i="84"/>
  <c r="BO31" i="84"/>
  <c r="BX31" i="84"/>
  <c r="BE32" i="84"/>
  <c r="BM32" i="84"/>
  <c r="BV32" i="84"/>
  <c r="BK33" i="84"/>
  <c r="BT33" i="84"/>
  <c r="I34" i="84"/>
  <c r="Q34" i="84"/>
  <c r="Z34" i="84"/>
  <c r="BI34" i="84"/>
  <c r="AS86" i="84" s="1"/>
  <c r="J83" i="84" s="1"/>
  <c r="BR34" i="84"/>
  <c r="AR84" i="84" s="1"/>
  <c r="H84" i="84" s="1"/>
  <c r="BZ34" i="84"/>
  <c r="AR92" i="84" s="1"/>
  <c r="BL35" i="84"/>
  <c r="AU89" i="84" s="1"/>
  <c r="BU35" i="84"/>
  <c r="AT87" i="84" s="1"/>
  <c r="K78" i="84" s="1"/>
  <c r="AU36" i="84"/>
  <c r="BJ37" i="84"/>
  <c r="AY87" i="84" s="1"/>
  <c r="K81" i="84" s="1"/>
  <c r="BS37" i="84"/>
  <c r="AX85" i="84" s="1"/>
  <c r="I82" i="84" s="1"/>
  <c r="I118" i="84"/>
  <c r="I126" i="84"/>
  <c r="I134" i="84"/>
  <c r="BH31" i="84"/>
  <c r="BQ31" i="84"/>
  <c r="BY31" i="84"/>
  <c r="BF32" i="84"/>
  <c r="BN32" i="84"/>
  <c r="BW32" i="84"/>
  <c r="BL33" i="84"/>
  <c r="BU33" i="84"/>
  <c r="J34" i="84"/>
  <c r="R34" i="84"/>
  <c r="AA34" i="84"/>
  <c r="BJ34" i="84"/>
  <c r="AS87" i="84" s="1"/>
  <c r="K83" i="84" s="1"/>
  <c r="BS34" i="84"/>
  <c r="AR85" i="84" s="1"/>
  <c r="I84" i="84" s="1"/>
  <c r="BE35" i="84"/>
  <c r="AU82" i="84" s="1"/>
  <c r="F77" i="84" s="1"/>
  <c r="BM35" i="84"/>
  <c r="AU90" i="84" s="1"/>
  <c r="BV35" i="84"/>
  <c r="AT88" i="84" s="1"/>
  <c r="BK37" i="84"/>
  <c r="AY88" i="84" s="1"/>
  <c r="BT37" i="84"/>
  <c r="AX86" i="84" s="1"/>
  <c r="J82" i="84" s="1"/>
  <c r="AT4" i="84"/>
  <c r="AS36" i="84" s="1"/>
  <c r="BG32" i="84"/>
  <c r="BO32" i="84"/>
  <c r="BX32" i="84"/>
  <c r="BE33" i="84"/>
  <c r="BM33" i="84"/>
  <c r="BV33" i="84"/>
  <c r="BK34" i="84"/>
  <c r="AS88" i="84" s="1"/>
  <c r="BT34" i="84"/>
  <c r="AR86" i="84" s="1"/>
  <c r="J84" i="84" s="1"/>
  <c r="BF35" i="84"/>
  <c r="AU83" i="84" s="1"/>
  <c r="G77" i="84" s="1"/>
  <c r="BN35" i="84"/>
  <c r="AU91" i="84" s="1"/>
  <c r="BW35" i="84"/>
  <c r="AT89" i="84" s="1"/>
  <c r="BL37" i="84"/>
  <c r="AY89" i="84" s="1"/>
  <c r="BU37" i="84"/>
  <c r="AX87" i="84" s="1"/>
  <c r="K82" i="84" s="1"/>
  <c r="AS44" i="84"/>
  <c r="AV48" i="84"/>
  <c r="AV10" i="84"/>
  <c r="AT12" i="84"/>
  <c r="AV18" i="84"/>
  <c r="AT20" i="84"/>
  <c r="AV26" i="84"/>
  <c r="AV44" i="84" s="1"/>
  <c r="AT28" i="84"/>
  <c r="AV38" i="84" s="1"/>
  <c r="J49" i="84" s="1"/>
  <c r="BH32" i="84"/>
  <c r="BQ32" i="84"/>
  <c r="BY32" i="84"/>
  <c r="BL34" i="84"/>
  <c r="AS89" i="84" s="1"/>
  <c r="BU34" i="84"/>
  <c r="AR87" i="84" s="1"/>
  <c r="K84" i="84" s="1"/>
  <c r="BG35" i="84"/>
  <c r="AU84" i="84" s="1"/>
  <c r="H77" i="84" s="1"/>
  <c r="BO35" i="84"/>
  <c r="AU92" i="84" s="1"/>
  <c r="BX35" i="84"/>
  <c r="AT90" i="84" s="1"/>
  <c r="BE37" i="84"/>
  <c r="AY82" i="84" s="1"/>
  <c r="F81" i="84" s="1"/>
  <c r="BM37" i="84"/>
  <c r="AY90" i="84" s="1"/>
  <c r="BV37" i="84"/>
  <c r="AX88" i="84" s="1"/>
  <c r="BK31" i="84"/>
  <c r="BT31" i="84"/>
  <c r="BH35" i="84"/>
  <c r="AU85" i="84" s="1"/>
  <c r="I77" i="84" s="1"/>
  <c r="BQ35" i="84"/>
  <c r="AT83" i="84" s="1"/>
  <c r="G78" i="84" s="1"/>
  <c r="BY35" i="84"/>
  <c r="AT91" i="84" s="1"/>
  <c r="BF37" i="84"/>
  <c r="AY83" i="84" s="1"/>
  <c r="G81" i="84" s="1"/>
  <c r="BN37" i="84"/>
  <c r="AY91" i="84" s="1"/>
  <c r="BW37" i="84"/>
  <c r="AX89" i="84" s="1"/>
  <c r="BG37" i="84"/>
  <c r="AY84" i="84" s="1"/>
  <c r="H81" i="84" s="1"/>
  <c r="BO37" i="84"/>
  <c r="AY92" i="84" s="1"/>
  <c r="BX37" i="84"/>
  <c r="AX90" i="84" s="1"/>
  <c r="BQ33" i="83"/>
  <c r="AV8" i="83"/>
  <c r="BT36" i="83"/>
  <c r="AV86" i="83" s="1"/>
  <c r="J80" i="83" s="1"/>
  <c r="AW27" i="83"/>
  <c r="J138" i="83" s="1"/>
  <c r="AW13" i="83"/>
  <c r="J124" i="83" s="1"/>
  <c r="AW14" i="83"/>
  <c r="J125" i="83" s="1"/>
  <c r="AV14" i="83"/>
  <c r="AW28" i="83"/>
  <c r="J139" i="83" s="1"/>
  <c r="BU32" i="83"/>
  <c r="AV3" i="83"/>
  <c r="BU31" i="83"/>
  <c r="AW16" i="83"/>
  <c r="J127" i="83" s="1"/>
  <c r="AW25" i="83"/>
  <c r="J136" i="83" s="1"/>
  <c r="AW26" i="83"/>
  <c r="J137" i="83" s="1"/>
  <c r="BT35" i="83"/>
  <c r="AT86" i="83" s="1"/>
  <c r="J78" i="83" s="1"/>
  <c r="H124" i="83"/>
  <c r="AW4" i="83" a="1"/>
  <c r="AW4" i="83" s="1"/>
  <c r="J115" i="83" s="1"/>
  <c r="AT9" i="83"/>
  <c r="AV16" i="83"/>
  <c r="AT24" i="83"/>
  <c r="AV30" i="83"/>
  <c r="BH36" i="83"/>
  <c r="AW85" i="83" s="1"/>
  <c r="I79" i="83" s="1"/>
  <c r="H34" i="83"/>
  <c r="H128" i="83"/>
  <c r="AV9" i="83"/>
  <c r="AT10" i="83"/>
  <c r="AT11" i="83"/>
  <c r="BI36" i="83"/>
  <c r="AW86" i="83" s="1"/>
  <c r="J79" i="83" s="1"/>
  <c r="AT25" i="83"/>
  <c r="H130" i="83"/>
  <c r="AW9" i="83"/>
  <c r="J120" i="83" s="1"/>
  <c r="AT18" i="83"/>
  <c r="BI37" i="83"/>
  <c r="AY86" i="83" s="1"/>
  <c r="J81" i="83" s="1"/>
  <c r="H132" i="83"/>
  <c r="BF33" i="83"/>
  <c r="AW15" i="83"/>
  <c r="J126" i="83" s="1"/>
  <c r="AW17" i="83"/>
  <c r="J128" i="83" s="1"/>
  <c r="AW19" i="83"/>
  <c r="J130" i="83" s="1"/>
  <c r="BF34" i="83"/>
  <c r="AS83" i="83" s="1"/>
  <c r="G83" i="83" s="1"/>
  <c r="AV25" i="83"/>
  <c r="AT26" i="83"/>
  <c r="AT27" i="83"/>
  <c r="H116" i="83"/>
  <c r="AW23" i="83"/>
  <c r="J134" i="83" s="1"/>
  <c r="H118" i="83"/>
  <c r="BG33" i="83"/>
  <c r="BH33" i="83"/>
  <c r="AW8" i="83"/>
  <c r="J119" i="83" s="1"/>
  <c r="AT16" i="83"/>
  <c r="AW18" i="83"/>
  <c r="J129" i="83" s="1"/>
  <c r="AW20" i="83"/>
  <c r="J131" i="83" s="1"/>
  <c r="AW21" i="83"/>
  <c r="J132" i="83" s="1"/>
  <c r="AW22" i="83"/>
  <c r="J133" i="83" s="1"/>
  <c r="AV22" i="83"/>
  <c r="H140" i="83"/>
  <c r="BH37" i="83"/>
  <c r="AY85" i="83" s="1"/>
  <c r="I81" i="83" s="1"/>
  <c r="AH24" i="83"/>
  <c r="AW24" i="83" s="1"/>
  <c r="J135" i="83" s="1"/>
  <c r="K34" i="83"/>
  <c r="BQ37" i="83"/>
  <c r="AX83" i="83" s="1"/>
  <c r="G82" i="83" s="1"/>
  <c r="AF24" i="83"/>
  <c r="T34" i="83"/>
  <c r="BY37" i="83"/>
  <c r="AX91" i="83" s="1"/>
  <c r="AB34" i="83"/>
  <c r="I140" i="83"/>
  <c r="AT29" i="83"/>
  <c r="AU42" i="83"/>
  <c r="BK32" i="83"/>
  <c r="BT32" i="83"/>
  <c r="BG36" i="83"/>
  <c r="AW84" i="83" s="1"/>
  <c r="H79" i="83" s="1"/>
  <c r="BO36" i="83"/>
  <c r="AW92" i="83" s="1"/>
  <c r="BX36" i="83"/>
  <c r="AV90" i="83" s="1"/>
  <c r="L34" i="83"/>
  <c r="AC34" i="83"/>
  <c r="M34" i="83"/>
  <c r="BE31" i="83"/>
  <c r="BM31" i="83"/>
  <c r="BV31" i="83"/>
  <c r="AW7" i="83"/>
  <c r="J118" i="83" s="1"/>
  <c r="N34" i="83"/>
  <c r="W34" i="83"/>
  <c r="AW30" i="83"/>
  <c r="J141" i="83" s="1"/>
  <c r="BH34" i="83"/>
  <c r="AS85" i="83" s="1"/>
  <c r="I83" i="83" s="1"/>
  <c r="AW5" i="83"/>
  <c r="J116" i="83" s="1"/>
  <c r="AW6" i="83"/>
  <c r="J117" i="83" s="1"/>
  <c r="AW11" i="83"/>
  <c r="J122" i="83" s="1"/>
  <c r="AV11" i="83"/>
  <c r="H122" i="83"/>
  <c r="I124" i="83"/>
  <c r="AT13" i="83"/>
  <c r="O34" i="83"/>
  <c r="X34" i="83"/>
  <c r="BQ34" i="83"/>
  <c r="AR83" i="83" s="1"/>
  <c r="G84" i="83" s="1"/>
  <c r="BJ35" i="83"/>
  <c r="AU87" i="83" s="1"/>
  <c r="K77" i="83" s="1"/>
  <c r="BJ32" i="83"/>
  <c r="BJ31" i="83"/>
  <c r="I116" i="83"/>
  <c r="AT5" i="83"/>
  <c r="BE34" i="83"/>
  <c r="AS82" i="83" s="1"/>
  <c r="F83" i="83" s="1"/>
  <c r="BM34" i="83"/>
  <c r="AS90" i="83" s="1"/>
  <c r="BV34" i="83"/>
  <c r="AR88" i="83" s="1"/>
  <c r="BY34" i="83"/>
  <c r="AR91" i="83" s="1"/>
  <c r="BR37" i="83"/>
  <c r="AX84" i="83" s="1"/>
  <c r="H82" i="83" s="1"/>
  <c r="BS35" i="83"/>
  <c r="AT85" i="83" s="1"/>
  <c r="I78" i="83" s="1"/>
  <c r="BS32" i="83"/>
  <c r="AH3" i="83"/>
  <c r="BS31" i="83"/>
  <c r="BL36" i="83"/>
  <c r="AW89" i="83" s="1"/>
  <c r="I132" i="83"/>
  <c r="AT21" i="83"/>
  <c r="AW29" i="83"/>
  <c r="J140" i="83" s="1"/>
  <c r="BJ33" i="83"/>
  <c r="H138" i="83"/>
  <c r="V34" i="83"/>
  <c r="AW10" i="83"/>
  <c r="J121" i="83" s="1"/>
  <c r="BU36" i="83"/>
  <c r="AV87" i="83" s="1"/>
  <c r="K80" i="83" s="1"/>
  <c r="AS36" i="83"/>
  <c r="BI33" i="83"/>
  <c r="BR33" i="83"/>
  <c r="BZ33" i="83"/>
  <c r="BE36" i="83"/>
  <c r="AW82" i="83" s="1"/>
  <c r="F79" i="83" s="1"/>
  <c r="BM36" i="83"/>
  <c r="AW90" i="83" s="1"/>
  <c r="BV36" i="83"/>
  <c r="AV88" i="83" s="1"/>
  <c r="BG34" i="83"/>
  <c r="AS84" i="83" s="1"/>
  <c r="H83" i="83" s="1"/>
  <c r="BO34" i="83"/>
  <c r="AS92" i="83" s="1"/>
  <c r="BX34" i="83"/>
  <c r="AR90" i="83" s="1"/>
  <c r="BF31" i="83"/>
  <c r="BS33" i="83"/>
  <c r="AF12" i="83"/>
  <c r="AW12" i="83" s="1"/>
  <c r="J123" i="83" s="1"/>
  <c r="BG31" i="83"/>
  <c r="BO31" i="83"/>
  <c r="BX31" i="83"/>
  <c r="BE32" i="83"/>
  <c r="BM32" i="83"/>
  <c r="BV32" i="83"/>
  <c r="BK33" i="83"/>
  <c r="BT33" i="83"/>
  <c r="I34" i="83"/>
  <c r="Q34" i="83"/>
  <c r="Z34" i="83"/>
  <c r="BI34" i="83"/>
  <c r="AS86" i="83" s="1"/>
  <c r="J83" i="83" s="1"/>
  <c r="BR34" i="83"/>
  <c r="AR84" i="83" s="1"/>
  <c r="H84" i="83" s="1"/>
  <c r="BZ34" i="83"/>
  <c r="AR92" i="83" s="1"/>
  <c r="BL35" i="83"/>
  <c r="AU89" i="83" s="1"/>
  <c r="BU35" i="83"/>
  <c r="AT87" i="83" s="1"/>
  <c r="K78" i="83" s="1"/>
  <c r="BJ37" i="83"/>
  <c r="AY87" i="83" s="1"/>
  <c r="K81" i="83" s="1"/>
  <c r="BS37" i="83"/>
  <c r="AX85" i="83" s="1"/>
  <c r="I82" i="83" s="1"/>
  <c r="I114" i="83"/>
  <c r="I118" i="83"/>
  <c r="I126" i="83"/>
  <c r="I134" i="83"/>
  <c r="AV24" i="83"/>
  <c r="BH31" i="83"/>
  <c r="BQ31" i="83"/>
  <c r="BY31" i="83"/>
  <c r="BF32" i="83"/>
  <c r="BN32" i="83"/>
  <c r="BW32" i="83"/>
  <c r="BL33" i="83"/>
  <c r="BU33" i="83"/>
  <c r="J34" i="83"/>
  <c r="R34" i="83"/>
  <c r="AA34" i="83"/>
  <c r="BJ34" i="83"/>
  <c r="AS87" i="83" s="1"/>
  <c r="K83" i="83" s="1"/>
  <c r="BS34" i="83"/>
  <c r="AR85" i="83" s="1"/>
  <c r="I84" i="83" s="1"/>
  <c r="BE35" i="83"/>
  <c r="AU82" i="83" s="1"/>
  <c r="F77" i="83" s="1"/>
  <c r="BM35" i="83"/>
  <c r="AU90" i="83" s="1"/>
  <c r="BV35" i="83"/>
  <c r="AT88" i="83" s="1"/>
  <c r="BK37" i="83"/>
  <c r="AY88" i="83" s="1"/>
  <c r="BT37" i="83"/>
  <c r="AX86" i="83" s="1"/>
  <c r="J82" i="83" s="1"/>
  <c r="AF3" i="83"/>
  <c r="AT4" i="83"/>
  <c r="AT36" i="83" s="1"/>
  <c r="BI31" i="83"/>
  <c r="BR31" i="83"/>
  <c r="BZ31" i="83"/>
  <c r="BG32" i="83"/>
  <c r="BO32" i="83"/>
  <c r="BX32" i="83"/>
  <c r="BE33" i="83"/>
  <c r="BM33" i="83"/>
  <c r="BV33" i="83"/>
  <c r="BK34" i="83"/>
  <c r="AS88" i="83" s="1"/>
  <c r="BT34" i="83"/>
  <c r="AR86" i="83" s="1"/>
  <c r="J84" i="83" s="1"/>
  <c r="BF35" i="83"/>
  <c r="AU83" i="83" s="1"/>
  <c r="G77" i="83" s="1"/>
  <c r="BN35" i="83"/>
  <c r="AU91" i="83" s="1"/>
  <c r="BW35" i="83"/>
  <c r="AT89" i="83" s="1"/>
  <c r="BL37" i="83"/>
  <c r="AY89" i="83" s="1"/>
  <c r="BU37" i="83"/>
  <c r="AX87" i="83" s="1"/>
  <c r="K82" i="83" s="1"/>
  <c r="AG3" i="83"/>
  <c r="AW3" i="83" s="1"/>
  <c r="J114" i="83" s="1"/>
  <c r="AV10" i="83"/>
  <c r="AT12" i="83"/>
  <c r="AV18" i="83"/>
  <c r="AV43" i="83" s="1"/>
  <c r="AT20" i="83"/>
  <c r="AV26" i="83"/>
  <c r="AT28" i="83"/>
  <c r="AV38" i="83" s="1"/>
  <c r="J49" i="83" s="1"/>
  <c r="BH32" i="83"/>
  <c r="BQ32" i="83"/>
  <c r="BY32" i="83"/>
  <c r="U34" i="83"/>
  <c r="BL34" i="83"/>
  <c r="AS89" i="83" s="1"/>
  <c r="BU34" i="83"/>
  <c r="AR87" i="83" s="1"/>
  <c r="K84" i="83" s="1"/>
  <c r="BG35" i="83"/>
  <c r="AU84" i="83" s="1"/>
  <c r="H77" i="83" s="1"/>
  <c r="BO35" i="83"/>
  <c r="AU92" i="83" s="1"/>
  <c r="BX35" i="83"/>
  <c r="AT90" i="83" s="1"/>
  <c r="BE37" i="83"/>
  <c r="AY82" i="83" s="1"/>
  <c r="F81" i="83" s="1"/>
  <c r="BM37" i="83"/>
  <c r="AY90" i="83" s="1"/>
  <c r="BV37" i="83"/>
  <c r="AX88" i="83" s="1"/>
  <c r="H123" i="83"/>
  <c r="H131" i="83"/>
  <c r="H139" i="83"/>
  <c r="BK31" i="83"/>
  <c r="BT31" i="83"/>
  <c r="BI32" i="83"/>
  <c r="BR32" i="83"/>
  <c r="BZ32" i="83"/>
  <c r="BH35" i="83"/>
  <c r="AU85" i="83" s="1"/>
  <c r="I77" i="83" s="1"/>
  <c r="BQ35" i="83"/>
  <c r="AT83" i="83" s="1"/>
  <c r="G78" i="83" s="1"/>
  <c r="BY35" i="83"/>
  <c r="AT91" i="83" s="1"/>
  <c r="BF37" i="83"/>
  <c r="AY83" i="83" s="1"/>
  <c r="G81" i="83" s="1"/>
  <c r="BN37" i="83"/>
  <c r="AY91" i="83" s="1"/>
  <c r="BW37" i="83"/>
  <c r="AX89" i="83" s="1"/>
  <c r="I117" i="83"/>
  <c r="I125" i="83"/>
  <c r="I133" i="83"/>
  <c r="I141" i="83"/>
  <c r="BI35" i="83"/>
  <c r="AU86" i="83" s="1"/>
  <c r="J77" i="83" s="1"/>
  <c r="BR35" i="83"/>
  <c r="AT84" i="83" s="1"/>
  <c r="H78" i="83" s="1"/>
  <c r="BZ35" i="83"/>
  <c r="AT92" i="83" s="1"/>
  <c r="BG37" i="83"/>
  <c r="AY84" i="83" s="1"/>
  <c r="H81" i="83" s="1"/>
  <c r="BO37" i="83"/>
  <c r="AY92" i="83" s="1"/>
  <c r="BX37" i="83"/>
  <c r="AX90" i="83" s="1"/>
  <c r="AH3" i="80"/>
  <c r="AW3" i="80" s="1"/>
  <c r="J114" i="80" s="1"/>
  <c r="BU35" i="80"/>
  <c r="AU98" i="80" s="1"/>
  <c r="K78" i="80" s="1"/>
  <c r="BT37" i="80"/>
  <c r="AY97" i="80" s="1"/>
  <c r="J82" i="80" s="1"/>
  <c r="BT36" i="80"/>
  <c r="AW97" i="80" s="1"/>
  <c r="J80" i="80" s="1"/>
  <c r="AF30" i="80"/>
  <c r="BG37" i="80"/>
  <c r="AZ95" i="80" s="1"/>
  <c r="H81" i="80" s="1"/>
  <c r="AF27" i="80"/>
  <c r="AG6" i="80"/>
  <c r="BV33" i="80"/>
  <c r="BM33" i="80"/>
  <c r="BE35" i="80"/>
  <c r="AV93" i="80" s="1"/>
  <c r="F77" i="80" s="1"/>
  <c r="BZ36" i="80"/>
  <c r="AW103" i="80" s="1"/>
  <c r="BI36" i="80"/>
  <c r="AX97" i="80" s="1"/>
  <c r="J79" i="80" s="1"/>
  <c r="BY36" i="80"/>
  <c r="AW102" i="80" s="1"/>
  <c r="BX34" i="80"/>
  <c r="AS101" i="80" s="1"/>
  <c r="BO36" i="80"/>
  <c r="AX103" i="80" s="1"/>
  <c r="BG36" i="80"/>
  <c r="AX95" i="80" s="1"/>
  <c r="H79" i="80" s="1"/>
  <c r="Y34" i="80"/>
  <c r="BM36" i="80"/>
  <c r="AX101" i="80" s="1"/>
  <c r="BU36" i="80"/>
  <c r="AW98" i="80" s="1"/>
  <c r="K80" i="80" s="1"/>
  <c r="BL36" i="80"/>
  <c r="AX100" i="80" s="1"/>
  <c r="BK33" i="80"/>
  <c r="BI35" i="80"/>
  <c r="AV97" i="80" s="1"/>
  <c r="J77" i="80" s="1"/>
  <c r="BY35" i="80"/>
  <c r="AU102" i="80" s="1"/>
  <c r="BH35" i="80"/>
  <c r="AV96" i="80" s="1"/>
  <c r="I77" i="80" s="1"/>
  <c r="BX32" i="80"/>
  <c r="BO33" i="80"/>
  <c r="BG32" i="80"/>
  <c r="BL35" i="80"/>
  <c r="AV100" i="80" s="1"/>
  <c r="AG18" i="80"/>
  <c r="AG10" i="80"/>
  <c r="AF9" i="80"/>
  <c r="AG19" i="80"/>
  <c r="BM35" i="80"/>
  <c r="AV101" i="80" s="1"/>
  <c r="BV34" i="80"/>
  <c r="AS99" i="80" s="1"/>
  <c r="R34" i="80"/>
  <c r="BL33" i="80"/>
  <c r="BV32" i="80"/>
  <c r="AV29" i="80"/>
  <c r="AH24" i="80"/>
  <c r="AG23" i="80"/>
  <c r="AF22" i="80"/>
  <c r="AG21" i="80"/>
  <c r="AH16" i="80"/>
  <c r="AG15" i="80"/>
  <c r="AF14" i="80"/>
  <c r="AG13" i="80"/>
  <c r="AH8" i="80"/>
  <c r="AG7" i="80"/>
  <c r="AF6" i="80"/>
  <c r="AG5" i="80"/>
  <c r="BH34" i="80"/>
  <c r="AT96" i="80" s="1"/>
  <c r="I83" i="80" s="1"/>
  <c r="BX36" i="80"/>
  <c r="AW101" i="80" s="1"/>
  <c r="BO34" i="80"/>
  <c r="AT103" i="80" s="1"/>
  <c r="P34" i="80"/>
  <c r="BO32" i="80"/>
  <c r="BY31" i="80"/>
  <c r="AH29" i="80"/>
  <c r="BK32" i="80"/>
  <c r="BS37" i="80"/>
  <c r="AY96" i="80" s="1"/>
  <c r="I82" i="80" s="1"/>
  <c r="AG24" i="80"/>
  <c r="AW24" i="80" s="1"/>
  <c r="J135" i="80" s="1"/>
  <c r="AF23" i="80"/>
  <c r="AH23" i="80"/>
  <c r="AW23" i="80" s="1"/>
  <c r="J134" i="80" s="1"/>
  <c r="AH17" i="80"/>
  <c r="AG16" i="80"/>
  <c r="AW16" i="80" s="1"/>
  <c r="J127" i="80" s="1"/>
  <c r="BQ36" i="80"/>
  <c r="AW94" i="80" s="1"/>
  <c r="G80" i="80" s="1"/>
  <c r="BH36" i="80"/>
  <c r="AX96" i="80" s="1"/>
  <c r="I79" i="80" s="1"/>
  <c r="AH9" i="80"/>
  <c r="AW9" i="80" s="1"/>
  <c r="J120" i="80" s="1"/>
  <c r="AG8" i="80"/>
  <c r="AF7" i="80"/>
  <c r="BH31" i="80"/>
  <c r="AF5" i="80"/>
  <c r="BY33" i="80"/>
  <c r="BV31" i="80"/>
  <c r="AW28" i="80"/>
  <c r="J139" i="80" s="1"/>
  <c r="AF17" i="80"/>
  <c r="BU33" i="80"/>
  <c r="BX33" i="80"/>
  <c r="BO31" i="80"/>
  <c r="BF37" i="80"/>
  <c r="AZ94" i="80" s="1"/>
  <c r="G81" i="80" s="1"/>
  <c r="AF18" i="80"/>
  <c r="AG17" i="80"/>
  <c r="AW17" i="80" s="1"/>
  <c r="J128" i="80" s="1"/>
  <c r="BS36" i="80"/>
  <c r="AW96" i="80" s="1"/>
  <c r="I80" i="80" s="1"/>
  <c r="AG11" i="80"/>
  <c r="AF10" i="80"/>
  <c r="AT4" i="80"/>
  <c r="BT34" i="80"/>
  <c r="AS97" i="80" s="1"/>
  <c r="J84" i="80" s="1"/>
  <c r="BV35" i="80"/>
  <c r="AU99" i="80" s="1"/>
  <c r="AB34" i="80"/>
  <c r="BM31" i="80"/>
  <c r="H34" i="80"/>
  <c r="BY32" i="80"/>
  <c r="AA34" i="80"/>
  <c r="BE33" i="80"/>
  <c r="BV36" i="80"/>
  <c r="AW99" i="80" s="1"/>
  <c r="BR35" i="80"/>
  <c r="AU95" i="80" s="1"/>
  <c r="H78" i="80" s="1"/>
  <c r="BV37" i="80"/>
  <c r="AY99" i="80" s="1"/>
  <c r="BM37" i="80"/>
  <c r="AZ101" i="80" s="1"/>
  <c r="AG22" i="80"/>
  <c r="AH21" i="80"/>
  <c r="AF19" i="80"/>
  <c r="AG14" i="80"/>
  <c r="AH13" i="80"/>
  <c r="AF11" i="80"/>
  <c r="AH5" i="80"/>
  <c r="AG29" i="80"/>
  <c r="AW29" i="80" s="1"/>
  <c r="J140" i="80" s="1"/>
  <c r="H136" i="80"/>
  <c r="H120" i="80"/>
  <c r="AF24" i="80"/>
  <c r="BE32" i="80"/>
  <c r="AW30" i="80"/>
  <c r="J141" i="80" s="1"/>
  <c r="AT23" i="80"/>
  <c r="AV17" i="80"/>
  <c r="AT15" i="80"/>
  <c r="AT7" i="80"/>
  <c r="H134" i="80"/>
  <c r="H118" i="80"/>
  <c r="H132" i="80"/>
  <c r="H116" i="80"/>
  <c r="AH12" i="80"/>
  <c r="AW12" i="80" s="1"/>
  <c r="J123" i="80" s="1"/>
  <c r="AH7" i="80"/>
  <c r="AW7" i="80" s="1"/>
  <c r="J118" i="80" s="1"/>
  <c r="AW6" i="80"/>
  <c r="J117" i="80" s="1"/>
  <c r="BG34" i="80"/>
  <c r="AT95" i="80" s="1"/>
  <c r="H83" i="80" s="1"/>
  <c r="K34" i="80"/>
  <c r="AV27" i="80"/>
  <c r="AW27" i="80"/>
  <c r="J138" i="80" s="1"/>
  <c r="AT25" i="80"/>
  <c r="AV19" i="80"/>
  <c r="AW19" i="80"/>
  <c r="J130" i="80" s="1"/>
  <c r="AT17" i="80"/>
  <c r="AV11" i="80"/>
  <c r="AT9" i="80"/>
  <c r="AH15" i="80"/>
  <c r="AW14" i="80"/>
  <c r="J125" i="80" s="1"/>
  <c r="AW10" i="80"/>
  <c r="J121" i="80" s="1"/>
  <c r="BE34" i="80"/>
  <c r="AT93" i="80" s="1"/>
  <c r="F83" i="80" s="1"/>
  <c r="J34" i="80"/>
  <c r="BH33" i="80"/>
  <c r="AH25" i="80"/>
  <c r="AW25" i="80" s="1"/>
  <c r="J136" i="80" s="1"/>
  <c r="AF15" i="80"/>
  <c r="AT27" i="80"/>
  <c r="BE37" i="80"/>
  <c r="AZ93" i="80" s="1"/>
  <c r="F81" i="80" s="1"/>
  <c r="AT19" i="80"/>
  <c r="AV13" i="80"/>
  <c r="AT11" i="80"/>
  <c r="H126" i="80"/>
  <c r="BG33" i="80"/>
  <c r="BG31" i="80"/>
  <c r="BE31" i="80"/>
  <c r="AW26" i="80"/>
  <c r="J137" i="80" s="1"/>
  <c r="AW21" i="80"/>
  <c r="J132" i="80" s="1"/>
  <c r="AW20" i="80"/>
  <c r="J131" i="80" s="1"/>
  <c r="AW22" i="80"/>
  <c r="J133" i="80" s="1"/>
  <c r="AT21" i="80"/>
  <c r="AW15" i="80"/>
  <c r="J126" i="80" s="1"/>
  <c r="AT13" i="80"/>
  <c r="AT5" i="80"/>
  <c r="X34" i="80"/>
  <c r="W34" i="80"/>
  <c r="BT35" i="80"/>
  <c r="AU97" i="80" s="1"/>
  <c r="J78" i="80" s="1"/>
  <c r="BT33" i="80"/>
  <c r="BT32" i="80"/>
  <c r="AW4" i="80" a="1"/>
  <c r="AW4" i="80" s="1"/>
  <c r="J115" i="80" s="1"/>
  <c r="T34" i="80"/>
  <c r="H115" i="80"/>
  <c r="BQ35" i="80"/>
  <c r="AU94" i="80" s="1"/>
  <c r="G78" i="80" s="1"/>
  <c r="BQ34" i="80"/>
  <c r="AS94" i="80" s="1"/>
  <c r="G84" i="80" s="1"/>
  <c r="BQ33" i="80"/>
  <c r="BQ32" i="80"/>
  <c r="AF3" i="80"/>
  <c r="BQ31" i="80"/>
  <c r="BS31" i="80"/>
  <c r="BS35" i="80"/>
  <c r="AU96" i="80" s="1"/>
  <c r="I78" i="80" s="1"/>
  <c r="BS33" i="80"/>
  <c r="V34" i="80"/>
  <c r="BS32" i="80"/>
  <c r="BS34" i="80"/>
  <c r="AS96" i="80" s="1"/>
  <c r="I84" i="80" s="1"/>
  <c r="BJ31" i="80"/>
  <c r="BJ33" i="80"/>
  <c r="BJ34" i="80"/>
  <c r="AT98" i="80" s="1"/>
  <c r="K83" i="80" s="1"/>
  <c r="BJ35" i="80"/>
  <c r="AV98" i="80" s="1"/>
  <c r="K77" i="80" s="1"/>
  <c r="M34" i="80"/>
  <c r="BJ32" i="80"/>
  <c r="BW33" i="80"/>
  <c r="BW31" i="80"/>
  <c r="BW32" i="80"/>
  <c r="Z34" i="80"/>
  <c r="BW34" i="80"/>
  <c r="AS100" i="80" s="1"/>
  <c r="BW35" i="80"/>
  <c r="AU100" i="80" s="1"/>
  <c r="BN33" i="80"/>
  <c r="BN31" i="80"/>
  <c r="Q34" i="80"/>
  <c r="BN32" i="80"/>
  <c r="BN34" i="80"/>
  <c r="AT102" i="80" s="1"/>
  <c r="BN35" i="80"/>
  <c r="AV102" i="80" s="1"/>
  <c r="BF33" i="80"/>
  <c r="BF31" i="80"/>
  <c r="I34" i="80"/>
  <c r="BF32" i="80"/>
  <c r="BF34" i="80"/>
  <c r="AT94" i="80" s="1"/>
  <c r="G83" i="80" s="1"/>
  <c r="BF35" i="80"/>
  <c r="AV94" i="80" s="1"/>
  <c r="G77" i="80" s="1"/>
  <c r="H125" i="80"/>
  <c r="AV14" i="80"/>
  <c r="AC34" i="80"/>
  <c r="BZ33" i="80"/>
  <c r="BZ32" i="80"/>
  <c r="BZ37" i="80"/>
  <c r="AY103" i="80" s="1"/>
  <c r="BZ34" i="80"/>
  <c r="AS103" i="80" s="1"/>
  <c r="U34" i="80"/>
  <c r="BR33" i="80"/>
  <c r="BR32" i="80"/>
  <c r="BR37" i="80"/>
  <c r="AY95" i="80" s="1"/>
  <c r="H82" i="80" s="1"/>
  <c r="BR34" i="80"/>
  <c r="AS95" i="80" s="1"/>
  <c r="H84" i="80" s="1"/>
  <c r="L34" i="80"/>
  <c r="BI33" i="80"/>
  <c r="BI37" i="80"/>
  <c r="AZ97" i="80" s="1"/>
  <c r="J81" i="80" s="1"/>
  <c r="BI32" i="80"/>
  <c r="BI34" i="80"/>
  <c r="AT97" i="80" s="1"/>
  <c r="J83" i="80" s="1"/>
  <c r="N34" i="80"/>
  <c r="AW11" i="80"/>
  <c r="J122" i="80" s="1"/>
  <c r="H117" i="80"/>
  <c r="AV6" i="80"/>
  <c r="I135" i="80"/>
  <c r="AT24" i="80"/>
  <c r="AW8" i="80"/>
  <c r="J119" i="80" s="1"/>
  <c r="AW18" i="80"/>
  <c r="J129" i="80" s="1"/>
  <c r="I127" i="80"/>
  <c r="AT16" i="80"/>
  <c r="BU34" i="80"/>
  <c r="AS98" i="80" s="1"/>
  <c r="K84" i="80" s="1"/>
  <c r="BL34" i="80"/>
  <c r="AT100" i="80" s="1"/>
  <c r="AW13" i="80"/>
  <c r="J124" i="80" s="1"/>
  <c r="BZ31" i="80"/>
  <c r="BR31" i="80"/>
  <c r="BI31" i="80"/>
  <c r="AW5" i="80"/>
  <c r="J116" i="80" s="1"/>
  <c r="BH32" i="80"/>
  <c r="I119" i="80"/>
  <c r="AT8" i="80"/>
  <c r="BU31" i="80"/>
  <c r="BU32" i="80"/>
  <c r="BL31" i="80"/>
  <c r="BL32" i="80"/>
  <c r="H141" i="80"/>
  <c r="AV30" i="80"/>
  <c r="H133" i="80"/>
  <c r="AV22" i="80"/>
  <c r="BW36" i="80"/>
  <c r="AW100" i="80" s="1"/>
  <c r="BN36" i="80"/>
  <c r="AX102" i="80" s="1"/>
  <c r="BF36" i="80"/>
  <c r="AX94" i="80" s="1"/>
  <c r="G79" i="80" s="1"/>
  <c r="BT31" i="80"/>
  <c r="BK31" i="80"/>
  <c r="BX35" i="80"/>
  <c r="AU101" i="80" s="1"/>
  <c r="BO35" i="80"/>
  <c r="AV103" i="80" s="1"/>
  <c r="BG35" i="80"/>
  <c r="AV95" i="80" s="1"/>
  <c r="H77" i="80" s="1"/>
  <c r="AT26" i="80"/>
  <c r="AV24" i="80"/>
  <c r="AT18" i="80"/>
  <c r="AV16" i="80"/>
  <c r="AT10" i="80"/>
  <c r="AV8" i="80"/>
  <c r="AV3" i="80"/>
  <c r="I114" i="80"/>
  <c r="AT30" i="80"/>
  <c r="AV28" i="80"/>
  <c r="AT22" i="80"/>
  <c r="AV20" i="80"/>
  <c r="AT14" i="80"/>
  <c r="AV12" i="80"/>
  <c r="AT6" i="80"/>
  <c r="I139" i="80"/>
  <c r="I131" i="80"/>
  <c r="I123" i="80"/>
  <c r="H137" i="80"/>
  <c r="H129" i="80"/>
  <c r="H121" i="80"/>
  <c r="F46" i="88" l="1"/>
  <c r="D43" i="88"/>
  <c r="AU31" i="88"/>
  <c r="AS42" i="88"/>
  <c r="AS45" i="88" s="1"/>
  <c r="H142" i="88" s="1"/>
  <c r="AS37" i="88"/>
  <c r="H46" i="88" s="1"/>
  <c r="AU36" i="88"/>
  <c r="AV38" i="88"/>
  <c r="J49" i="88" s="1"/>
  <c r="AV45" i="88"/>
  <c r="AV46" i="88" s="1"/>
  <c r="AT36" i="88"/>
  <c r="AV36" i="88"/>
  <c r="F49" i="88" s="1"/>
  <c r="AU45" i="88"/>
  <c r="H144" i="88" s="1"/>
  <c r="AV39" i="88"/>
  <c r="AV40" i="88" s="1"/>
  <c r="AU38" i="88"/>
  <c r="J48" i="88" s="1"/>
  <c r="AS38" i="88"/>
  <c r="J46" i="88" s="1"/>
  <c r="AV42" i="88"/>
  <c r="F46" i="87"/>
  <c r="D43" i="87"/>
  <c r="AU31" i="87"/>
  <c r="AS43" i="87"/>
  <c r="AV44" i="87"/>
  <c r="AU44" i="87"/>
  <c r="AT44" i="87"/>
  <c r="AT45" i="87" s="1"/>
  <c r="H143" i="87" s="1"/>
  <c r="AV48" i="87"/>
  <c r="AS44" i="87"/>
  <c r="AS42" i="87"/>
  <c r="AS45" i="87" s="1"/>
  <c r="H142" i="87" s="1"/>
  <c r="AU43" i="87"/>
  <c r="AU45" i="87" s="1"/>
  <c r="H144" i="87" s="1"/>
  <c r="AV45" i="87"/>
  <c r="AV46" i="87" s="1"/>
  <c r="AV37" i="87"/>
  <c r="H49" i="87" s="1"/>
  <c r="AU37" i="87"/>
  <c r="H48" i="87" s="1"/>
  <c r="AT37" i="87"/>
  <c r="H47" i="87" s="1"/>
  <c r="AS37" i="87"/>
  <c r="H46" i="87" s="1"/>
  <c r="AV43" i="87"/>
  <c r="F48" i="87"/>
  <c r="AT38" i="87"/>
  <c r="J47" i="87" s="1"/>
  <c r="AU38" i="87"/>
  <c r="J48" i="87" s="1"/>
  <c r="AV39" i="87"/>
  <c r="AV40" i="87" s="1"/>
  <c r="AT36" i="87"/>
  <c r="D43" i="86"/>
  <c r="AU31" i="86"/>
  <c r="AV44" i="86"/>
  <c r="AV36" i="86"/>
  <c r="F49" i="86" s="1"/>
  <c r="AT36" i="86"/>
  <c r="AU36" i="86"/>
  <c r="AV37" i="86"/>
  <c r="H49" i="86" s="1"/>
  <c r="AT37" i="86"/>
  <c r="H47" i="86" s="1"/>
  <c r="AU37" i="86"/>
  <c r="H48" i="86" s="1"/>
  <c r="AS37" i="86"/>
  <c r="H46" i="86" s="1"/>
  <c r="AS36" i="86"/>
  <c r="AS42" i="86"/>
  <c r="AS45" i="86" s="1"/>
  <c r="H142" i="86" s="1"/>
  <c r="AS38" i="86"/>
  <c r="J46" i="86" s="1"/>
  <c r="AS44" i="86"/>
  <c r="AU38" i="86"/>
  <c r="J48" i="86" s="1"/>
  <c r="AU45" i="86"/>
  <c r="H144" i="86" s="1"/>
  <c r="AV39" i="86"/>
  <c r="AV40" i="86" s="1"/>
  <c r="AV38" i="86"/>
  <c r="J49" i="86" s="1"/>
  <c r="AT44" i="86"/>
  <c r="AT43" i="86"/>
  <c r="AT45" i="86" s="1"/>
  <c r="H143" i="86" s="1"/>
  <c r="AV43" i="86"/>
  <c r="AS43" i="86"/>
  <c r="F46" i="85"/>
  <c r="AS39" i="85"/>
  <c r="AV44" i="85"/>
  <c r="AT36" i="85"/>
  <c r="AV39" i="85"/>
  <c r="AV40" i="85" s="1"/>
  <c r="AU37" i="85"/>
  <c r="H48" i="85" s="1"/>
  <c r="AU42" i="85"/>
  <c r="AT42" i="85"/>
  <c r="AT45" i="85" s="1"/>
  <c r="H143" i="85" s="1"/>
  <c r="AV45" i="85"/>
  <c r="AV46" i="85" s="1"/>
  <c r="AS42" i="85"/>
  <c r="AS45" i="85" s="1"/>
  <c r="H142" i="85" s="1"/>
  <c r="AU36" i="85"/>
  <c r="AS44" i="85"/>
  <c r="AT43" i="85"/>
  <c r="AV37" i="85"/>
  <c r="H49" i="85" s="1"/>
  <c r="AV38" i="85"/>
  <c r="J49" i="85" s="1"/>
  <c r="AU38" i="85"/>
  <c r="J48" i="85" s="1"/>
  <c r="AS38" i="85"/>
  <c r="J46" i="85" s="1"/>
  <c r="AT38" i="85"/>
  <c r="J47" i="85" s="1"/>
  <c r="AU43" i="85"/>
  <c r="AS31" i="85"/>
  <c r="F46" i="84"/>
  <c r="D43" i="84"/>
  <c r="AU31" i="84"/>
  <c r="F48" i="84"/>
  <c r="AU44" i="84"/>
  <c r="AS38" i="84"/>
  <c r="J46" i="84" s="1"/>
  <c r="AV36" i="84"/>
  <c r="F49" i="84" s="1"/>
  <c r="AT43" i="84"/>
  <c r="AT38" i="84"/>
  <c r="J47" i="84" s="1"/>
  <c r="AV37" i="84"/>
  <c r="H49" i="84" s="1"/>
  <c r="AU37" i="84"/>
  <c r="H48" i="84" s="1"/>
  <c r="AT37" i="84"/>
  <c r="H47" i="84" s="1"/>
  <c r="AS37" i="84"/>
  <c r="H46" i="84" s="1"/>
  <c r="AU38" i="84"/>
  <c r="J48" i="84" s="1"/>
  <c r="AS43" i="84"/>
  <c r="AT44" i="84"/>
  <c r="AT36" i="84"/>
  <c r="AV39" i="84"/>
  <c r="AV40" i="84" s="1"/>
  <c r="AU43" i="84"/>
  <c r="AU42" i="84"/>
  <c r="AT42" i="84"/>
  <c r="AT45" i="84" s="1"/>
  <c r="H143" i="84" s="1"/>
  <c r="AV45" i="84"/>
  <c r="AV46" i="84" s="1"/>
  <c r="AS42" i="84"/>
  <c r="AS45" i="84" s="1"/>
  <c r="H142" i="84" s="1"/>
  <c r="AU43" i="83"/>
  <c r="AT43" i="83"/>
  <c r="AS42" i="83"/>
  <c r="AS31" i="83"/>
  <c r="D43" i="83"/>
  <c r="AU31" i="83"/>
  <c r="AV45" i="83"/>
  <c r="AV46" i="83" s="1"/>
  <c r="AT42" i="83"/>
  <c r="AT45" i="83" s="1"/>
  <c r="H143" i="83" s="1"/>
  <c r="F47" i="83"/>
  <c r="AU36" i="83"/>
  <c r="AS43" i="83"/>
  <c r="AV36" i="83"/>
  <c r="F49" i="83" s="1"/>
  <c r="AV42" i="83"/>
  <c r="AS38" i="83"/>
  <c r="J46" i="83" s="1"/>
  <c r="F46" i="83"/>
  <c r="AS39" i="83"/>
  <c r="AT38" i="83"/>
  <c r="J47" i="83" s="1"/>
  <c r="AV44" i="83"/>
  <c r="AU44" i="83"/>
  <c r="AU45" i="83" s="1"/>
  <c r="H144" i="83" s="1"/>
  <c r="AT44" i="83"/>
  <c r="AV48" i="83"/>
  <c r="AS44" i="83"/>
  <c r="AV39" i="83"/>
  <c r="AV40" i="83" s="1"/>
  <c r="AU38" i="83"/>
  <c r="J48" i="83" s="1"/>
  <c r="AV37" i="83"/>
  <c r="H49" i="83" s="1"/>
  <c r="AU37" i="83"/>
  <c r="H48" i="83" s="1"/>
  <c r="AT37" i="83"/>
  <c r="H47" i="83" s="1"/>
  <c r="AS37" i="83"/>
  <c r="H46" i="83" s="1"/>
  <c r="AV37" i="80"/>
  <c r="H49" i="80" s="1"/>
  <c r="AS31" i="80"/>
  <c r="D43" i="80" s="1"/>
  <c r="AV36" i="80"/>
  <c r="F49" i="80" s="1"/>
  <c r="AV45" i="80"/>
  <c r="AV46" i="80" s="1"/>
  <c r="AU37" i="80"/>
  <c r="H48" i="80" s="1"/>
  <c r="AV42" i="80"/>
  <c r="AV39" i="80"/>
  <c r="AT37" i="80"/>
  <c r="H47" i="80" s="1"/>
  <c r="AS43" i="80"/>
  <c r="AT43" i="80"/>
  <c r="AU43" i="80"/>
  <c r="AV43" i="80"/>
  <c r="AS37" i="80"/>
  <c r="H46" i="80" s="1"/>
  <c r="AU44" i="80"/>
  <c r="AV44" i="80"/>
  <c r="AV48" i="80"/>
  <c r="AS44" i="80"/>
  <c r="AT44" i="80"/>
  <c r="J49" i="80"/>
  <c r="AS38" i="80"/>
  <c r="J46" i="80" s="1"/>
  <c r="AT38" i="80"/>
  <c r="J47" i="80" s="1"/>
  <c r="AU38" i="80"/>
  <c r="J48" i="80" s="1"/>
  <c r="AS36" i="80"/>
  <c r="AT36" i="80"/>
  <c r="AU36" i="80"/>
  <c r="AS42" i="80"/>
  <c r="AT42" i="80"/>
  <c r="AU42" i="80"/>
  <c r="AU39" i="88" l="1"/>
  <c r="F48" i="88"/>
  <c r="D49" i="88"/>
  <c r="AT39" i="88"/>
  <c r="F47" i="88"/>
  <c r="AS39" i="88"/>
  <c r="AU39" i="87"/>
  <c r="AT39" i="87"/>
  <c r="F47" i="87"/>
  <c r="AS39" i="87"/>
  <c r="D49" i="87"/>
  <c r="AT39" i="86"/>
  <c r="F47" i="86"/>
  <c r="AU39" i="86"/>
  <c r="F48" i="86"/>
  <c r="F46" i="86"/>
  <c r="AS39" i="86"/>
  <c r="D49" i="86"/>
  <c r="AU45" i="85"/>
  <c r="H144" i="85" s="1"/>
  <c r="D49" i="85"/>
  <c r="D43" i="85"/>
  <c r="AU31" i="85"/>
  <c r="AT39" i="85"/>
  <c r="F47" i="85"/>
  <c r="AU39" i="85"/>
  <c r="F48" i="85"/>
  <c r="D46" i="85"/>
  <c r="I142" i="85"/>
  <c r="AU45" i="84"/>
  <c r="H144" i="84" s="1"/>
  <c r="AU39" i="84"/>
  <c r="D49" i="84"/>
  <c r="AT39" i="84"/>
  <c r="F47" i="84"/>
  <c r="AS39" i="84"/>
  <c r="AS45" i="83"/>
  <c r="H142" i="83" s="1"/>
  <c r="D49" i="83"/>
  <c r="AT39" i="83"/>
  <c r="D46" i="83"/>
  <c r="I142" i="83"/>
  <c r="AU39" i="83"/>
  <c r="F48" i="83"/>
  <c r="AU31" i="80"/>
  <c r="AV40" i="80"/>
  <c r="D49" i="80" s="1"/>
  <c r="AU45" i="80"/>
  <c r="H144" i="80" s="1"/>
  <c r="AT45" i="80"/>
  <c r="H143" i="80" s="1"/>
  <c r="AS45" i="80"/>
  <c r="H142" i="80" s="1"/>
  <c r="F48" i="80"/>
  <c r="AU39" i="80"/>
  <c r="F47" i="80"/>
  <c r="AT39" i="80"/>
  <c r="F46" i="80"/>
  <c r="AS39" i="80"/>
  <c r="I143" i="88" l="1"/>
  <c r="D47" i="88"/>
  <c r="D48" i="88"/>
  <c r="I144" i="88"/>
  <c r="D46" i="88"/>
  <c r="I142" i="88"/>
  <c r="D46" i="87"/>
  <c r="I142" i="87"/>
  <c r="I143" i="87"/>
  <c r="D47" i="87"/>
  <c r="D48" i="87"/>
  <c r="I144" i="87"/>
  <c r="I143" i="86"/>
  <c r="D47" i="86"/>
  <c r="D48" i="86"/>
  <c r="I144" i="86"/>
  <c r="D46" i="86"/>
  <c r="I142" i="86"/>
  <c r="I143" i="85"/>
  <c r="D47" i="85"/>
  <c r="D48" i="85"/>
  <c r="I144" i="85"/>
  <c r="D48" i="84"/>
  <c r="I144" i="84"/>
  <c r="I143" i="84"/>
  <c r="D47" i="84"/>
  <c r="D46" i="84"/>
  <c r="I142" i="84"/>
  <c r="I143" i="83"/>
  <c r="D47" i="83"/>
  <c r="D48" i="83"/>
  <c r="I144" i="83"/>
  <c r="I143" i="80"/>
  <c r="D47" i="80"/>
  <c r="I142" i="80"/>
  <c r="D46" i="80"/>
  <c r="D48" i="80"/>
  <c r="I144" i="80"/>
  <c r="B45" i="41" l="1"/>
  <c r="B44" i="41"/>
  <c r="B43" i="41"/>
  <c r="AH30" i="41"/>
  <c r="AG30" i="41"/>
  <c r="AF30" i="41"/>
  <c r="AE30" i="41"/>
  <c r="AD30" i="41"/>
  <c r="AC30" i="41"/>
  <c r="AB30" i="41"/>
  <c r="AA30" i="41"/>
  <c r="Z30" i="41"/>
  <c r="Y30" i="41"/>
  <c r="R30" i="41"/>
  <c r="Q30" i="41"/>
  <c r="P30" i="41"/>
  <c r="O30" i="41"/>
  <c r="N30" i="41"/>
  <c r="M30" i="41"/>
  <c r="L30" i="41"/>
  <c r="K30" i="41"/>
  <c r="J30" i="41"/>
  <c r="I30" i="41"/>
  <c r="H30" i="41"/>
  <c r="AH29" i="41"/>
  <c r="AG29" i="41"/>
  <c r="AF29" i="41"/>
  <c r="AE29" i="41"/>
  <c r="AD29" i="41"/>
  <c r="AC29" i="41"/>
  <c r="AB29" i="41"/>
  <c r="AA29" i="41"/>
  <c r="Z29" i="41"/>
  <c r="Y29" i="41"/>
  <c r="R29" i="41"/>
  <c r="Q29" i="41"/>
  <c r="P29" i="41"/>
  <c r="O29" i="41"/>
  <c r="N29" i="41"/>
  <c r="M29" i="41"/>
  <c r="L29" i="41"/>
  <c r="K29" i="41"/>
  <c r="J29" i="41"/>
  <c r="I29" i="41"/>
  <c r="H29" i="41"/>
  <c r="AH28" i="41"/>
  <c r="AG28" i="41"/>
  <c r="AF28" i="41"/>
  <c r="AE28" i="41"/>
  <c r="AD28" i="41"/>
  <c r="AC28" i="41"/>
  <c r="AB28" i="41"/>
  <c r="AA28" i="41"/>
  <c r="Z28" i="41"/>
  <c r="Y28" i="41"/>
  <c r="R28" i="41"/>
  <c r="Q28" i="41"/>
  <c r="P28" i="41"/>
  <c r="O28" i="41"/>
  <c r="N28" i="41"/>
  <c r="M28" i="41"/>
  <c r="L28" i="41"/>
  <c r="K28" i="41"/>
  <c r="J28" i="41"/>
  <c r="I28" i="41"/>
  <c r="H28" i="41"/>
  <c r="CE27" i="41"/>
  <c r="CD27" i="41"/>
  <c r="CC27" i="41"/>
  <c r="CB27" i="41"/>
  <c r="CA27" i="41"/>
  <c r="BZ27" i="41"/>
  <c r="BY27" i="41"/>
  <c r="BX27" i="41"/>
  <c r="BW27" i="41"/>
  <c r="BV27" i="41"/>
  <c r="BT27" i="41"/>
  <c r="BS27" i="41"/>
  <c r="BR27" i="41"/>
  <c r="BQ27" i="41"/>
  <c r="BP27" i="41"/>
  <c r="BO27" i="41"/>
  <c r="BN27" i="41"/>
  <c r="BM27" i="41"/>
  <c r="BL27" i="41"/>
  <c r="BK27" i="41"/>
  <c r="BJ27" i="41"/>
  <c r="BC27" i="41"/>
  <c r="K135" i="41" s="1"/>
  <c r="AZ27" i="41"/>
  <c r="H135" i="41" s="1"/>
  <c r="AX27" i="41"/>
  <c r="I135" i="41" s="1"/>
  <c r="AT27" i="41"/>
  <c r="AS27" i="41"/>
  <c r="AR27" i="41"/>
  <c r="AQ27" i="41"/>
  <c r="AP27" i="41"/>
  <c r="AO27" i="41"/>
  <c r="AN27" i="41"/>
  <c r="AM27" i="41"/>
  <c r="AL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BA26" i="41" s="1"/>
  <c r="AX26" i="41"/>
  <c r="AY26" i="41" s="1"/>
  <c r="AT26" i="41"/>
  <c r="AS26" i="41"/>
  <c r="AR26" i="41"/>
  <c r="AQ26" i="41"/>
  <c r="AP26" i="41"/>
  <c r="AO26" i="41"/>
  <c r="AN26" i="41"/>
  <c r="AM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H133" i="41" s="1"/>
  <c r="AX25" i="41"/>
  <c r="I133" i="41" s="1"/>
  <c r="AT25" i="41"/>
  <c r="AS25" i="41"/>
  <c r="AR25" i="41"/>
  <c r="AQ25" i="41"/>
  <c r="AP25" i="41"/>
  <c r="AO25" i="41"/>
  <c r="AN25" i="41"/>
  <c r="AM25" i="41"/>
  <c r="CE24" i="41"/>
  <c r="CD24" i="41"/>
  <c r="CC24" i="41"/>
  <c r="CB24" i="41"/>
  <c r="CA24" i="41"/>
  <c r="BZ24" i="41"/>
  <c r="BY24" i="41"/>
  <c r="BX24" i="41"/>
  <c r="BW24" i="41"/>
  <c r="BV24" i="41"/>
  <c r="BT24" i="41"/>
  <c r="BS24" i="41"/>
  <c r="BR24" i="41"/>
  <c r="BQ24" i="41"/>
  <c r="BP24" i="41"/>
  <c r="BO24" i="41"/>
  <c r="BN24" i="41"/>
  <c r="BM24" i="41"/>
  <c r="BL24" i="41"/>
  <c r="BK24" i="41"/>
  <c r="BJ24" i="41"/>
  <c r="BC24" i="41"/>
  <c r="K132" i="41" s="1"/>
  <c r="AZ24" i="41"/>
  <c r="BA24" i="41" s="1"/>
  <c r="AX24" i="41"/>
  <c r="AT24" i="41"/>
  <c r="AS24" i="41"/>
  <c r="AR24" i="41"/>
  <c r="AQ24" i="41"/>
  <c r="AP24" i="41"/>
  <c r="AO24" i="41"/>
  <c r="AN24" i="41"/>
  <c r="AM24" i="41"/>
  <c r="CE23" i="41"/>
  <c r="CD23" i="41"/>
  <c r="CC23" i="41"/>
  <c r="CB23" i="41"/>
  <c r="CA23" i="41"/>
  <c r="BZ23" i="41"/>
  <c r="BY23" i="41"/>
  <c r="BX23" i="41"/>
  <c r="BW23" i="41"/>
  <c r="BV23" i="41"/>
  <c r="BT23" i="41"/>
  <c r="BS23" i="41"/>
  <c r="BR23" i="41"/>
  <c r="BQ23" i="41"/>
  <c r="BP23" i="41"/>
  <c r="BO23" i="41"/>
  <c r="BN23" i="41"/>
  <c r="BM23" i="41"/>
  <c r="BL23" i="41"/>
  <c r="BK23" i="41"/>
  <c r="BJ23" i="41"/>
  <c r="BC23" i="41"/>
  <c r="K131" i="41" s="1"/>
  <c r="AZ23" i="41"/>
  <c r="H131" i="41" s="1"/>
  <c r="AX23" i="41"/>
  <c r="I131" i="41" s="1"/>
  <c r="AT23" i="41"/>
  <c r="AS23" i="41"/>
  <c r="AR23" i="41"/>
  <c r="AQ23" i="41"/>
  <c r="AP23" i="41"/>
  <c r="AO23" i="41"/>
  <c r="AN23" i="41"/>
  <c r="AM23" i="41"/>
  <c r="CE22" i="41"/>
  <c r="CD22" i="41"/>
  <c r="CC22" i="41"/>
  <c r="CB22" i="41"/>
  <c r="CA22" i="41"/>
  <c r="BZ22" i="41"/>
  <c r="BY22" i="41"/>
  <c r="BX22" i="41"/>
  <c r="BW22" i="41"/>
  <c r="BV22" i="41"/>
  <c r="BT22" i="41"/>
  <c r="BS22" i="41"/>
  <c r="BR22" i="41"/>
  <c r="BQ22" i="41"/>
  <c r="BP22" i="41"/>
  <c r="BO22" i="41"/>
  <c r="BN22" i="41"/>
  <c r="BM22" i="41"/>
  <c r="BL22" i="41"/>
  <c r="BK22" i="41"/>
  <c r="BJ22" i="41"/>
  <c r="BC22" i="41"/>
  <c r="K130" i="41" s="1"/>
  <c r="AZ22" i="41"/>
  <c r="AX22" i="41"/>
  <c r="AY22" i="41" s="1"/>
  <c r="AT22" i="41"/>
  <c r="AS22" i="41"/>
  <c r="AR22" i="41"/>
  <c r="AQ22" i="41"/>
  <c r="AP22" i="41"/>
  <c r="AO22" i="41"/>
  <c r="AN22" i="41"/>
  <c r="AM22" i="41"/>
  <c r="CE21" i="41"/>
  <c r="CD21" i="41"/>
  <c r="CC21" i="41"/>
  <c r="CB21" i="41"/>
  <c r="CA21" i="41"/>
  <c r="BZ21" i="41"/>
  <c r="BY21" i="41"/>
  <c r="BX21" i="41"/>
  <c r="BW21" i="41"/>
  <c r="BV21" i="41"/>
  <c r="BT21" i="41"/>
  <c r="BS21" i="41"/>
  <c r="BR21" i="41"/>
  <c r="BQ21" i="41"/>
  <c r="BP21" i="41"/>
  <c r="BO21" i="41"/>
  <c r="BN21" i="41"/>
  <c r="BM21" i="41"/>
  <c r="BL21" i="41"/>
  <c r="BK21" i="41"/>
  <c r="BJ21" i="41"/>
  <c r="BC21" i="41"/>
  <c r="K129" i="41" s="1"/>
  <c r="AZ21" i="41"/>
  <c r="H129" i="41" s="1"/>
  <c r="AX21" i="41"/>
  <c r="I129" i="41" s="1"/>
  <c r="AT21" i="41"/>
  <c r="AS21" i="41"/>
  <c r="AR21" i="41"/>
  <c r="AQ21" i="41"/>
  <c r="AP21" i="41"/>
  <c r="AO21" i="41"/>
  <c r="AN21" i="41"/>
  <c r="AM21" i="41"/>
  <c r="CE20" i="41"/>
  <c r="CD20" i="41"/>
  <c r="CC20" i="41"/>
  <c r="CB20" i="41"/>
  <c r="CA20" i="41"/>
  <c r="BZ20" i="41"/>
  <c r="BY20" i="41"/>
  <c r="BX20" i="41"/>
  <c r="BW20" i="41"/>
  <c r="BV20" i="41"/>
  <c r="BT20" i="41"/>
  <c r="BS20" i="41"/>
  <c r="BR20" i="41"/>
  <c r="BQ20" i="41"/>
  <c r="BP20" i="41"/>
  <c r="BO20" i="41"/>
  <c r="BN20" i="41"/>
  <c r="BM20" i="41"/>
  <c r="BL20" i="41"/>
  <c r="BK20" i="41"/>
  <c r="BJ20" i="41"/>
  <c r="BC20" i="41"/>
  <c r="K128" i="41" s="1"/>
  <c r="AZ20" i="41"/>
  <c r="BA20" i="41" s="1"/>
  <c r="AX20" i="41"/>
  <c r="AY20" i="41" s="1"/>
  <c r="AT20" i="41"/>
  <c r="AS20" i="41"/>
  <c r="AR20" i="41"/>
  <c r="AQ20" i="41"/>
  <c r="AP20" i="41"/>
  <c r="AO20" i="41"/>
  <c r="AN20" i="41"/>
  <c r="AM20" i="41"/>
  <c r="CE19" i="41"/>
  <c r="CD19" i="41"/>
  <c r="CC19" i="41"/>
  <c r="CB19" i="41"/>
  <c r="CA19" i="41"/>
  <c r="BZ19" i="41"/>
  <c r="BY19" i="41"/>
  <c r="BX19" i="41"/>
  <c r="BW19" i="41"/>
  <c r="BV19" i="41"/>
  <c r="BT19" i="41"/>
  <c r="BS19" i="41"/>
  <c r="BR19" i="41"/>
  <c r="BQ19" i="41"/>
  <c r="BP19" i="41"/>
  <c r="BO19" i="41"/>
  <c r="BN19" i="41"/>
  <c r="BM19" i="41"/>
  <c r="BL19" i="41"/>
  <c r="BK19" i="41"/>
  <c r="BJ19" i="41"/>
  <c r="BC19" i="41"/>
  <c r="K127" i="41" s="1"/>
  <c r="AZ19" i="41"/>
  <c r="H127" i="41" s="1"/>
  <c r="AX19" i="41"/>
  <c r="I127" i="41" s="1"/>
  <c r="AT19" i="41"/>
  <c r="AS19" i="41"/>
  <c r="AR19" i="41"/>
  <c r="AQ19" i="41"/>
  <c r="AP19" i="41"/>
  <c r="AO19" i="41"/>
  <c r="AN19" i="41"/>
  <c r="AM19" i="41"/>
  <c r="CE18" i="41"/>
  <c r="CD18" i="41"/>
  <c r="CC18" i="41"/>
  <c r="CB18" i="41"/>
  <c r="CA18" i="41"/>
  <c r="BZ18" i="41"/>
  <c r="BY18" i="41"/>
  <c r="BX18" i="41"/>
  <c r="BW18" i="41"/>
  <c r="BV18" i="41"/>
  <c r="BT18" i="41"/>
  <c r="BS18" i="41"/>
  <c r="BR18" i="41"/>
  <c r="BQ18" i="41"/>
  <c r="BP18" i="41"/>
  <c r="BO18" i="41"/>
  <c r="BN18" i="41"/>
  <c r="BM18" i="41"/>
  <c r="BL18" i="41"/>
  <c r="BK18" i="41"/>
  <c r="BJ18" i="41"/>
  <c r="BC18" i="41"/>
  <c r="K126" i="41" s="1"/>
  <c r="AZ18" i="41"/>
  <c r="BA18" i="41" s="1"/>
  <c r="AX18" i="41"/>
  <c r="AY18" i="41" s="1"/>
  <c r="AT18" i="41"/>
  <c r="AS18" i="41"/>
  <c r="AR18" i="41"/>
  <c r="AQ18" i="41"/>
  <c r="AP18" i="41"/>
  <c r="AO18" i="41"/>
  <c r="AN18" i="41"/>
  <c r="AM18" i="41"/>
  <c r="CE17" i="41"/>
  <c r="CD17" i="41"/>
  <c r="CC17" i="41"/>
  <c r="CB17" i="41"/>
  <c r="CA17" i="41"/>
  <c r="BZ17" i="41"/>
  <c r="BY17" i="41"/>
  <c r="BX17" i="41"/>
  <c r="BW17" i="41"/>
  <c r="BV17" i="41"/>
  <c r="BT17" i="41"/>
  <c r="BS17" i="41"/>
  <c r="BR17" i="41"/>
  <c r="BQ17" i="41"/>
  <c r="BP17" i="41"/>
  <c r="BO17" i="41"/>
  <c r="BN17" i="41"/>
  <c r="BM17" i="41"/>
  <c r="BL17" i="41"/>
  <c r="BK17" i="41"/>
  <c r="BJ17" i="41"/>
  <c r="BC17" i="41"/>
  <c r="K125" i="41" s="1"/>
  <c r="AZ17" i="41"/>
  <c r="H125" i="41" s="1"/>
  <c r="AX17" i="41"/>
  <c r="I125" i="41" s="1"/>
  <c r="AT17" i="41"/>
  <c r="AS17" i="41"/>
  <c r="AR17" i="41"/>
  <c r="AQ17" i="41"/>
  <c r="AP17" i="41"/>
  <c r="AO17" i="41"/>
  <c r="AN17" i="41"/>
  <c r="AM17" i="41"/>
  <c r="CE16" i="41"/>
  <c r="CD16" i="41"/>
  <c r="CC16" i="41"/>
  <c r="CB16" i="41"/>
  <c r="CA16" i="41"/>
  <c r="BZ16" i="41"/>
  <c r="BY16" i="41"/>
  <c r="BX16" i="41"/>
  <c r="BW16" i="41"/>
  <c r="BV16" i="41"/>
  <c r="BT16" i="41"/>
  <c r="BS16" i="41"/>
  <c r="BR16" i="41"/>
  <c r="BQ16" i="41"/>
  <c r="BP16" i="41"/>
  <c r="BO16" i="41"/>
  <c r="BN16" i="41"/>
  <c r="BM16" i="41"/>
  <c r="BL16" i="41"/>
  <c r="BK16" i="41"/>
  <c r="BJ16" i="41"/>
  <c r="BC16" i="41"/>
  <c r="K124" i="41" s="1"/>
  <c r="AZ16" i="41"/>
  <c r="BA16" i="41" s="1"/>
  <c r="AX16" i="41"/>
  <c r="AT16" i="41"/>
  <c r="AS16" i="41"/>
  <c r="AR16" i="41"/>
  <c r="AQ16" i="41"/>
  <c r="AP16" i="41"/>
  <c r="AO16" i="41"/>
  <c r="AN16" i="41"/>
  <c r="AM16" i="41"/>
  <c r="CE15" i="41"/>
  <c r="CD15" i="41"/>
  <c r="CC15" i="41"/>
  <c r="CB15" i="41"/>
  <c r="CA15" i="41"/>
  <c r="BZ15" i="41"/>
  <c r="BY15" i="41"/>
  <c r="BX15" i="41"/>
  <c r="BW15" i="41"/>
  <c r="BV15" i="41"/>
  <c r="BT15" i="41"/>
  <c r="BS15" i="41"/>
  <c r="BR15" i="41"/>
  <c r="BQ15" i="41"/>
  <c r="BP15" i="41"/>
  <c r="BO15" i="41"/>
  <c r="BN15" i="41"/>
  <c r="BM15" i="41"/>
  <c r="BL15" i="41"/>
  <c r="AL15" i="41" s="1"/>
  <c r="BK15" i="41"/>
  <c r="BJ15" i="41"/>
  <c r="BC15" i="41"/>
  <c r="K123" i="41" s="1"/>
  <c r="AZ15" i="41"/>
  <c r="H123" i="41" s="1"/>
  <c r="AX15" i="41"/>
  <c r="I123" i="41" s="1"/>
  <c r="AT15" i="41"/>
  <c r="AS15" i="41"/>
  <c r="AR15" i="41"/>
  <c r="AQ15" i="41"/>
  <c r="AP15" i="41"/>
  <c r="AO15" i="41"/>
  <c r="AN15" i="41"/>
  <c r="AM15" i="41"/>
  <c r="CE14" i="41"/>
  <c r="CD14" i="41"/>
  <c r="CC14" i="41"/>
  <c r="CB14" i="41"/>
  <c r="CA14" i="41"/>
  <c r="BZ14" i="41"/>
  <c r="BY14" i="41"/>
  <c r="BX14" i="41"/>
  <c r="BW14" i="41"/>
  <c r="BV14" i="41"/>
  <c r="BT14" i="41"/>
  <c r="BS14" i="41"/>
  <c r="BR14" i="41"/>
  <c r="BQ14" i="41"/>
  <c r="BP14" i="41"/>
  <c r="BO14" i="41"/>
  <c r="BN14" i="41"/>
  <c r="BM14" i="41"/>
  <c r="BL14" i="41"/>
  <c r="BK14" i="41"/>
  <c r="BJ14" i="41"/>
  <c r="BC14" i="41"/>
  <c r="K122" i="41" s="1"/>
  <c r="AZ14" i="41"/>
  <c r="AX14" i="41"/>
  <c r="I122" i="41" s="1"/>
  <c r="AT14" i="41"/>
  <c r="AS14" i="41"/>
  <c r="AR14" i="41"/>
  <c r="AQ14" i="41"/>
  <c r="AP14" i="41"/>
  <c r="AO14" i="41"/>
  <c r="AN14" i="41"/>
  <c r="AM14" i="41"/>
  <c r="CE13" i="41"/>
  <c r="CD13" i="41"/>
  <c r="CC13" i="41"/>
  <c r="CB13" i="41"/>
  <c r="CA13" i="41"/>
  <c r="BZ13" i="41"/>
  <c r="BY13" i="41"/>
  <c r="BX13" i="41"/>
  <c r="BW13" i="41"/>
  <c r="BV13" i="41"/>
  <c r="BT13" i="41"/>
  <c r="BS13" i="41"/>
  <c r="BR13" i="41"/>
  <c r="BQ13" i="41"/>
  <c r="BP13" i="41"/>
  <c r="BO13" i="41"/>
  <c r="BN13" i="41"/>
  <c r="BM13" i="41"/>
  <c r="BL13" i="41"/>
  <c r="AL13" i="41" s="1"/>
  <c r="BK13" i="41"/>
  <c r="BJ13" i="41"/>
  <c r="BC13" i="41"/>
  <c r="K121" i="41" s="1"/>
  <c r="AZ13" i="41"/>
  <c r="H121" i="41" s="1"/>
  <c r="AX13" i="41"/>
  <c r="I121" i="41" s="1"/>
  <c r="AT13" i="41"/>
  <c r="AS13" i="41"/>
  <c r="AR13" i="41"/>
  <c r="AQ13" i="41"/>
  <c r="AP13" i="41"/>
  <c r="AO13" i="41"/>
  <c r="AN13" i="41"/>
  <c r="AM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H120" i="41" s="1"/>
  <c r="AX12" i="41"/>
  <c r="AY12" i="41" s="1"/>
  <c r="AT12" i="41"/>
  <c r="AS12" i="41"/>
  <c r="AR12" i="41"/>
  <c r="AQ12" i="41"/>
  <c r="AP12" i="41"/>
  <c r="AO12" i="41"/>
  <c r="AN12" i="41"/>
  <c r="AM12" i="41"/>
  <c r="CE11" i="41"/>
  <c r="CD11" i="41"/>
  <c r="CC11" i="41"/>
  <c r="CB11" i="41"/>
  <c r="CA11" i="41"/>
  <c r="BZ11" i="41"/>
  <c r="BY11" i="41"/>
  <c r="BX11" i="41"/>
  <c r="BW11" i="41"/>
  <c r="BV11" i="41"/>
  <c r="BT11" i="41"/>
  <c r="BS11" i="41"/>
  <c r="BR11" i="41"/>
  <c r="BQ11" i="41"/>
  <c r="BP11" i="41"/>
  <c r="BO11" i="41"/>
  <c r="BN11" i="41"/>
  <c r="BM11" i="41"/>
  <c r="BL11" i="41"/>
  <c r="BK11" i="41"/>
  <c r="BJ11" i="41"/>
  <c r="BC11" i="41"/>
  <c r="K119" i="41" s="1"/>
  <c r="AZ11" i="41"/>
  <c r="H119" i="41" s="1"/>
  <c r="AX11" i="41"/>
  <c r="I119" i="41" s="1"/>
  <c r="AT11" i="41"/>
  <c r="AS11" i="41"/>
  <c r="AR11" i="41"/>
  <c r="AQ11" i="41"/>
  <c r="AP11" i="41"/>
  <c r="AO11" i="41"/>
  <c r="AN11" i="41"/>
  <c r="AM11" i="41"/>
  <c r="CE10" i="41"/>
  <c r="CD10" i="41"/>
  <c r="CC10" i="41"/>
  <c r="CB10" i="41"/>
  <c r="CA10" i="41"/>
  <c r="BZ10" i="41"/>
  <c r="BY10" i="41"/>
  <c r="BX10" i="41"/>
  <c r="BW10" i="41"/>
  <c r="BV10" i="41"/>
  <c r="BT10" i="41"/>
  <c r="BS10" i="41"/>
  <c r="BR10" i="41"/>
  <c r="BQ10" i="41"/>
  <c r="BP10" i="41"/>
  <c r="BO10" i="41"/>
  <c r="BN10" i="41"/>
  <c r="BM10" i="41"/>
  <c r="BL10" i="41"/>
  <c r="BK10" i="41"/>
  <c r="BJ10" i="41"/>
  <c r="BC10" i="41"/>
  <c r="K118" i="41" s="1"/>
  <c r="AZ10" i="41"/>
  <c r="BA10" i="41" s="1"/>
  <c r="AX10" i="41"/>
  <c r="AY10" i="41" s="1"/>
  <c r="AT10" i="41"/>
  <c r="AS10" i="41"/>
  <c r="AR10" i="41"/>
  <c r="AQ10" i="41"/>
  <c r="AP10" i="41"/>
  <c r="AO10" i="41"/>
  <c r="AN10" i="41"/>
  <c r="AM10" i="41"/>
  <c r="CE9" i="41"/>
  <c r="CD9" i="41"/>
  <c r="CC9" i="41"/>
  <c r="CB9" i="41"/>
  <c r="CA9" i="41"/>
  <c r="BZ9" i="41"/>
  <c r="BY9" i="41"/>
  <c r="BX9" i="41"/>
  <c r="BW9" i="41"/>
  <c r="BV9" i="41"/>
  <c r="BT9" i="41"/>
  <c r="BS9" i="41"/>
  <c r="BR9" i="41"/>
  <c r="BQ9" i="41"/>
  <c r="BP9" i="41"/>
  <c r="BO9" i="41"/>
  <c r="BN9" i="41"/>
  <c r="BM9" i="41"/>
  <c r="BL9" i="41"/>
  <c r="BK9" i="41"/>
  <c r="BJ9" i="41"/>
  <c r="BC9" i="41"/>
  <c r="K117" i="41" s="1"/>
  <c r="AZ9" i="41"/>
  <c r="H117" i="41" s="1"/>
  <c r="AX9" i="41"/>
  <c r="I117" i="41" s="1"/>
  <c r="AT9" i="41"/>
  <c r="AS9" i="41"/>
  <c r="AR9" i="41"/>
  <c r="AQ9" i="41"/>
  <c r="AP9" i="41"/>
  <c r="AO9" i="41"/>
  <c r="AN9" i="41"/>
  <c r="AM9" i="41"/>
  <c r="CE8" i="41"/>
  <c r="CD8" i="41"/>
  <c r="CC8" i="41"/>
  <c r="CB8" i="41"/>
  <c r="CA8" i="41"/>
  <c r="BZ8" i="41"/>
  <c r="BY8" i="41"/>
  <c r="BX8" i="41"/>
  <c r="BW8" i="41"/>
  <c r="BV8" i="41"/>
  <c r="BT8" i="41"/>
  <c r="BS8" i="41"/>
  <c r="BR8" i="41"/>
  <c r="BQ8" i="41"/>
  <c r="BP8" i="41"/>
  <c r="BO8" i="41"/>
  <c r="BN8" i="41"/>
  <c r="BM8" i="41"/>
  <c r="BL8" i="41"/>
  <c r="BK8" i="41"/>
  <c r="AK8" i="41" s="1"/>
  <c r="BJ8" i="41"/>
  <c r="BC8" i="41"/>
  <c r="K116" i="41" s="1"/>
  <c r="AZ8" i="41"/>
  <c r="H116" i="41" s="1"/>
  <c r="AX8" i="41"/>
  <c r="I116" i="41" s="1"/>
  <c r="AT8" i="41"/>
  <c r="AS8" i="41"/>
  <c r="AR8" i="41"/>
  <c r="AQ8" i="41"/>
  <c r="AP8" i="41"/>
  <c r="AO8" i="41"/>
  <c r="AN8" i="41"/>
  <c r="AM8" i="41"/>
  <c r="CE7" i="41"/>
  <c r="CD7" i="41"/>
  <c r="CC7" i="41"/>
  <c r="CB7" i="41"/>
  <c r="CA7" i="41"/>
  <c r="BZ7" i="41"/>
  <c r="BY7" i="41"/>
  <c r="BX7" i="41"/>
  <c r="BW7" i="41"/>
  <c r="BV7" i="41"/>
  <c r="BT7" i="41"/>
  <c r="BS7" i="41"/>
  <c r="BR7" i="41"/>
  <c r="BQ7" i="41"/>
  <c r="BP7" i="41"/>
  <c r="BO7" i="41"/>
  <c r="BN7" i="41"/>
  <c r="BM7" i="41"/>
  <c r="BL7" i="41"/>
  <c r="BK7" i="41"/>
  <c r="BJ7" i="41"/>
  <c r="BC7" i="41"/>
  <c r="K115" i="41" s="1"/>
  <c r="AZ7" i="41"/>
  <c r="AX7" i="41"/>
  <c r="AY7" i="41" s="1"/>
  <c r="AT7" i="41"/>
  <c r="AS7" i="41"/>
  <c r="AR7" i="41"/>
  <c r="AQ7" i="41"/>
  <c r="AP7" i="41"/>
  <c r="AO7" i="41"/>
  <c r="AN7" i="41"/>
  <c r="AM7" i="41"/>
  <c r="CE6" i="41"/>
  <c r="CD6" i="41"/>
  <c r="CC6" i="41"/>
  <c r="CB6" i="41"/>
  <c r="CA6" i="41"/>
  <c r="BZ6" i="41"/>
  <c r="BY6" i="41"/>
  <c r="BX6" i="41"/>
  <c r="BW6" i="41"/>
  <c r="BV6" i="41"/>
  <c r="BT6" i="41"/>
  <c r="BS6" i="41"/>
  <c r="BR6" i="41"/>
  <c r="BQ6" i="41"/>
  <c r="BP6" i="41"/>
  <c r="BO6" i="41"/>
  <c r="BN6" i="41"/>
  <c r="BM6" i="41"/>
  <c r="BL6" i="41"/>
  <c r="BK6" i="41"/>
  <c r="BJ6" i="41"/>
  <c r="BC6" i="41"/>
  <c r="K114" i="41" s="1"/>
  <c r="AZ6" i="41"/>
  <c r="AX6" i="41"/>
  <c r="I114" i="41" s="1"/>
  <c r="AT6" i="41"/>
  <c r="AS6" i="41"/>
  <c r="AR6" i="41"/>
  <c r="AQ6" i="41"/>
  <c r="AP6" i="41"/>
  <c r="AO6" i="41"/>
  <c r="AN6" i="41"/>
  <c r="AM6" i="41"/>
  <c r="CE5" i="41"/>
  <c r="CD5" i="41"/>
  <c r="CC5" i="41"/>
  <c r="CB5" i="41"/>
  <c r="CA5" i="41"/>
  <c r="BZ5" i="41"/>
  <c r="BY5" i="41"/>
  <c r="BX5" i="41"/>
  <c r="BW5" i="41"/>
  <c r="BV5" i="41"/>
  <c r="BT5" i="41"/>
  <c r="BS5" i="41"/>
  <c r="BR5" i="41"/>
  <c r="BQ5" i="41"/>
  <c r="BP5" i="41"/>
  <c r="BO5" i="41"/>
  <c r="BN5" i="41"/>
  <c r="BM5" i="41"/>
  <c r="BL5" i="41"/>
  <c r="BK5" i="41"/>
  <c r="BJ5" i="41"/>
  <c r="BC5" i="41"/>
  <c r="K113" i="41" s="1"/>
  <c r="AZ5" i="41"/>
  <c r="H113" i="41" s="1"/>
  <c r="AX5" i="41"/>
  <c r="AY5" i="41" s="1"/>
  <c r="AT5" i="41"/>
  <c r="AS5" i="41"/>
  <c r="AR5" i="41"/>
  <c r="AQ5" i="41"/>
  <c r="AP5" i="41"/>
  <c r="AO5" i="41"/>
  <c r="AN5" i="41"/>
  <c r="AM5" i="41"/>
  <c r="CE4" i="41"/>
  <c r="CD4" i="41"/>
  <c r="CC4" i="41"/>
  <c r="CB4" i="41"/>
  <c r="CA4" i="41"/>
  <c r="BZ4" i="41"/>
  <c r="BY4" i="41"/>
  <c r="BX4" i="41"/>
  <c r="BW4" i="41"/>
  <c r="BV4" i="41"/>
  <c r="BT4" i="41"/>
  <c r="BS4" i="41"/>
  <c r="BR4" i="41"/>
  <c r="BQ4" i="41"/>
  <c r="BP4" i="41"/>
  <c r="BO4" i="41"/>
  <c r="BN4" i="41"/>
  <c r="BM4" i="41"/>
  <c r="BL4" i="41"/>
  <c r="BK4" i="41"/>
  <c r="BJ4" i="41"/>
  <c r="BC4" i="41"/>
  <c r="K112" i="41" s="1"/>
  <c r="AZ4" i="41"/>
  <c r="H112" i="41" s="1"/>
  <c r="AX4" i="41"/>
  <c r="AT4" i="41"/>
  <c r="AS4" i="41"/>
  <c r="AR4" i="41"/>
  <c r="AQ4" i="41"/>
  <c r="AP4" i="41"/>
  <c r="AO4" i="41"/>
  <c r="AN4" i="41"/>
  <c r="AM4" i="41"/>
  <c r="CE3" i="41"/>
  <c r="CD3" i="41"/>
  <c r="CC3" i="41"/>
  <c r="CB3" i="41"/>
  <c r="CA3" i="41"/>
  <c r="BZ3" i="41"/>
  <c r="BY3" i="41"/>
  <c r="BX3" i="41"/>
  <c r="BW3" i="41"/>
  <c r="BV3" i="41"/>
  <c r="BT3" i="41"/>
  <c r="BS3" i="41"/>
  <c r="BR3" i="41"/>
  <c r="BQ3" i="41"/>
  <c r="BP3" i="41"/>
  <c r="BO3" i="41"/>
  <c r="BN3" i="41"/>
  <c r="BM3" i="41"/>
  <c r="BL3" i="41"/>
  <c r="BK3" i="41"/>
  <c r="BJ3" i="41"/>
  <c r="BC3" i="41"/>
  <c r="K111" i="41" s="1"/>
  <c r="AZ3" i="41"/>
  <c r="BA3" i="41" s="1"/>
  <c r="AX3" i="41"/>
  <c r="AT3" i="41"/>
  <c r="AS3" i="41"/>
  <c r="AR3" i="41"/>
  <c r="AQ3" i="41"/>
  <c r="AP3" i="41"/>
  <c r="AO3" i="41"/>
  <c r="AN3" i="41"/>
  <c r="AM3" i="41"/>
  <c r="H31" i="41" l="1"/>
  <c r="H114" i="41"/>
  <c r="BA6" i="41"/>
  <c r="H115" i="41"/>
  <c r="BA7" i="41"/>
  <c r="AL19" i="41"/>
  <c r="AK20" i="41"/>
  <c r="AK22" i="41"/>
  <c r="AK26" i="41"/>
  <c r="AK10" i="41"/>
  <c r="BT33" i="41"/>
  <c r="U96" i="41" s="1"/>
  <c r="AL16" i="41"/>
  <c r="AK24" i="41"/>
  <c r="AL8" i="41"/>
  <c r="AL9" i="41"/>
  <c r="AK14" i="41"/>
  <c r="AK15" i="41"/>
  <c r="AK17" i="41"/>
  <c r="AK18" i="41"/>
  <c r="AL25" i="41"/>
  <c r="AL20" i="41"/>
  <c r="AL21" i="41"/>
  <c r="AL22" i="41"/>
  <c r="AL23" i="41"/>
  <c r="AL5" i="41"/>
  <c r="BY33" i="41"/>
  <c r="T90" i="41" s="1"/>
  <c r="J77" i="41" s="1"/>
  <c r="AK13" i="41"/>
  <c r="AK25" i="41"/>
  <c r="AK4" i="41"/>
  <c r="AK5" i="41"/>
  <c r="AL6" i="41"/>
  <c r="AK7" i="41"/>
  <c r="AY11" i="41"/>
  <c r="AK12" i="41"/>
  <c r="BO28" i="41"/>
  <c r="BK33" i="41"/>
  <c r="U87" i="41" s="1"/>
  <c r="G76" i="41" s="1"/>
  <c r="BS33" i="41"/>
  <c r="U95" i="41" s="1"/>
  <c r="CB33" i="41"/>
  <c r="T93" i="41" s="1"/>
  <c r="BA11" i="41"/>
  <c r="BP33" i="41"/>
  <c r="U92" i="41" s="1"/>
  <c r="AL18" i="41"/>
  <c r="BB18" i="41" s="1"/>
  <c r="J126" i="41" s="1"/>
  <c r="BA12" i="41"/>
  <c r="BM33" i="41"/>
  <c r="U89" i="41" s="1"/>
  <c r="I76" i="41" s="1"/>
  <c r="CD33" i="41"/>
  <c r="T95" i="41" s="1"/>
  <c r="AL10" i="41"/>
  <c r="CC33" i="41"/>
  <c r="T94" i="41" s="1"/>
  <c r="BX29" i="41"/>
  <c r="BP28" i="41"/>
  <c r="BY28" i="41"/>
  <c r="BM30" i="41"/>
  <c r="AK6" i="41"/>
  <c r="CD30" i="41"/>
  <c r="AY8" i="41"/>
  <c r="AL12" i="41"/>
  <c r="BB12" i="41" s="1"/>
  <c r="J120" i="41" s="1"/>
  <c r="BA15" i="41"/>
  <c r="AY17" i="41"/>
  <c r="AL17" i="41"/>
  <c r="BB17" i="41" s="1"/>
  <c r="J125" i="41" s="1"/>
  <c r="AY21" i="41"/>
  <c r="BA25" i="41"/>
  <c r="H118" i="41"/>
  <c r="BO29" i="41"/>
  <c r="BZ28" i="41"/>
  <c r="AK9" i="41"/>
  <c r="BB15" i="41"/>
  <c r="J123" i="41" s="1"/>
  <c r="AK23" i="41"/>
  <c r="BL34" i="41"/>
  <c r="W88" i="41" s="1"/>
  <c r="H78" i="41" s="1"/>
  <c r="BT34" i="41"/>
  <c r="W96" i="41" s="1"/>
  <c r="CC34" i="41"/>
  <c r="V94" i="41" s="1"/>
  <c r="AK27" i="41"/>
  <c r="BR30" i="41"/>
  <c r="CA30" i="41"/>
  <c r="BA5" i="41"/>
  <c r="AY9" i="41"/>
  <c r="N31" i="41"/>
  <c r="AB31" i="41"/>
  <c r="BA17" i="41"/>
  <c r="BB20" i="41"/>
  <c r="J128" i="41" s="1"/>
  <c r="BB22" i="41"/>
  <c r="J130" i="41" s="1"/>
  <c r="AY23" i="41"/>
  <c r="AY27" i="41"/>
  <c r="H124" i="41"/>
  <c r="BX28" i="41"/>
  <c r="BL33" i="41"/>
  <c r="U88" i="41" s="1"/>
  <c r="H76" i="41" s="1"/>
  <c r="AL11" i="41"/>
  <c r="AY13" i="41"/>
  <c r="AL14" i="41"/>
  <c r="BB14" i="41" s="1"/>
  <c r="J122" i="41" s="1"/>
  <c r="AK16" i="41"/>
  <c r="BB16" i="41" s="1"/>
  <c r="J124" i="41" s="1"/>
  <c r="AK19" i="41"/>
  <c r="H126" i="41"/>
  <c r="BQ28" i="41"/>
  <c r="BJ30" i="41"/>
  <c r="AL7" i="41"/>
  <c r="BB7" i="41" s="1"/>
  <c r="J115" i="41" s="1"/>
  <c r="BA9" i="41"/>
  <c r="AK11" i="41"/>
  <c r="AY14" i="41"/>
  <c r="AY19" i="41"/>
  <c r="CB31" i="41"/>
  <c r="P93" i="41" s="1"/>
  <c r="BA23" i="41"/>
  <c r="BA27" i="41"/>
  <c r="H128" i="41"/>
  <c r="BM32" i="41"/>
  <c r="S89" i="41" s="1"/>
  <c r="I74" i="41" s="1"/>
  <c r="BV32" i="41"/>
  <c r="R87" i="41" s="1"/>
  <c r="G75" i="41" s="1"/>
  <c r="CD32" i="41"/>
  <c r="R95" i="41" s="1"/>
  <c r="BB8" i="41"/>
  <c r="J116" i="41" s="1"/>
  <c r="BB19" i="41"/>
  <c r="J127" i="41" s="1"/>
  <c r="BB23" i="41"/>
  <c r="J131" i="41" s="1"/>
  <c r="AL26" i="41"/>
  <c r="BB26" i="41" s="1"/>
  <c r="J134" i="41" s="1"/>
  <c r="H132" i="41"/>
  <c r="BN32" i="41"/>
  <c r="S90" i="41" s="1"/>
  <c r="J74" i="41" s="1"/>
  <c r="AL4" i="41"/>
  <c r="BB4" i="41" s="1"/>
  <c r="J112" i="41" s="1"/>
  <c r="CE32" i="41"/>
  <c r="R96" i="41" s="1"/>
  <c r="AY15" i="41"/>
  <c r="BA19" i="41"/>
  <c r="AY25" i="41"/>
  <c r="H134" i="41"/>
  <c r="AY4" i="41"/>
  <c r="I112" i="41"/>
  <c r="BL30" i="41"/>
  <c r="BL32" i="41"/>
  <c r="S88" i="41" s="1"/>
  <c r="H74" i="41" s="1"/>
  <c r="BL29" i="41"/>
  <c r="BL28" i="41"/>
  <c r="BT30" i="41"/>
  <c r="BT32" i="41"/>
  <c r="S96" i="41" s="1"/>
  <c r="BT29" i="41"/>
  <c r="BT28" i="41"/>
  <c r="CC30" i="41"/>
  <c r="CC32" i="41"/>
  <c r="R94" i="41" s="1"/>
  <c r="CC29" i="41"/>
  <c r="CC28" i="41"/>
  <c r="BQ33" i="41"/>
  <c r="U93" i="41" s="1"/>
  <c r="BZ33" i="41"/>
  <c r="T91" i="41" s="1"/>
  <c r="K77" i="41" s="1"/>
  <c r="BB13" i="41"/>
  <c r="J121" i="41" s="1"/>
  <c r="I124" i="41"/>
  <c r="AY16" i="41"/>
  <c r="K31" i="41"/>
  <c r="AK21" i="41"/>
  <c r="BB21" i="41" s="1"/>
  <c r="J129" i="41" s="1"/>
  <c r="AG31" i="41"/>
  <c r="I111" i="41"/>
  <c r="AY3" i="41"/>
  <c r="AL3" i="41"/>
  <c r="BN29" i="41"/>
  <c r="BW29" i="41"/>
  <c r="CE29" i="41"/>
  <c r="BJ33" i="41"/>
  <c r="U86" i="41" s="1"/>
  <c r="F76" i="41" s="1"/>
  <c r="BR33" i="41"/>
  <c r="U94" i="41" s="1"/>
  <c r="CA33" i="41"/>
  <c r="T92" i="41" s="1"/>
  <c r="BB10" i="41"/>
  <c r="J118" i="41" s="1"/>
  <c r="L31" i="41"/>
  <c r="Z31" i="41"/>
  <c r="AH31" i="41"/>
  <c r="BB25" i="41"/>
  <c r="J133" i="41" s="1"/>
  <c r="M31" i="41"/>
  <c r="AA31" i="41"/>
  <c r="BV30" i="41"/>
  <c r="BW32" i="41"/>
  <c r="R88" i="41" s="1"/>
  <c r="H75" i="41" s="1"/>
  <c r="BP31" i="41"/>
  <c r="Q92" i="41" s="1"/>
  <c r="BY31" i="41"/>
  <c r="P90" i="41" s="1"/>
  <c r="J81" i="41" s="1"/>
  <c r="BA22" i="41"/>
  <c r="H130" i="41"/>
  <c r="BA4" i="41"/>
  <c r="BB9" i="41"/>
  <c r="J117" i="41" s="1"/>
  <c r="BQ31" i="41"/>
  <c r="Q93" i="41" s="1"/>
  <c r="BZ31" i="41"/>
  <c r="P91" i="41" s="1"/>
  <c r="K81" i="41" s="1"/>
  <c r="BZ30" i="41"/>
  <c r="BZ32" i="41"/>
  <c r="R91" i="41" s="1"/>
  <c r="K75" i="41" s="1"/>
  <c r="BZ29" i="41"/>
  <c r="BB6" i="41"/>
  <c r="J114" i="41" s="1"/>
  <c r="BN33" i="41"/>
  <c r="U90" i="41" s="1"/>
  <c r="J76" i="41" s="1"/>
  <c r="BW33" i="41"/>
  <c r="T88" i="41" s="1"/>
  <c r="H77" i="41" s="1"/>
  <c r="CE33" i="41"/>
  <c r="T96" i="41" s="1"/>
  <c r="BJ31" i="41"/>
  <c r="Q86" i="41" s="1"/>
  <c r="F80" i="41" s="1"/>
  <c r="BR31" i="41"/>
  <c r="Q94" i="41" s="1"/>
  <c r="CA31" i="41"/>
  <c r="P92" i="41" s="1"/>
  <c r="AL24" i="41"/>
  <c r="BB24" i="41" s="1"/>
  <c r="J132" i="41" s="1"/>
  <c r="BB27" i="41"/>
  <c r="J135" i="41" s="1"/>
  <c r="BV33" i="41"/>
  <c r="T87" i="41" s="1"/>
  <c r="G77" i="41" s="1"/>
  <c r="BQ30" i="41"/>
  <c r="BQ32" i="41"/>
  <c r="S93" i="41" s="1"/>
  <c r="BQ29" i="41"/>
  <c r="BK30" i="41"/>
  <c r="AK3" i="41"/>
  <c r="BK32" i="41"/>
  <c r="S87" i="41" s="1"/>
  <c r="G74" i="41" s="1"/>
  <c r="BK29" i="41"/>
  <c r="BK28" i="41"/>
  <c r="BS30" i="41"/>
  <c r="BS32" i="41"/>
  <c r="S95" i="41" s="1"/>
  <c r="BS29" i="41"/>
  <c r="BS28" i="41"/>
  <c r="CB30" i="41"/>
  <c r="CB32" i="41"/>
  <c r="R93" i="41" s="1"/>
  <c r="CB29" i="41"/>
  <c r="CB28" i="41"/>
  <c r="AY6" i="41"/>
  <c r="BO33" i="41"/>
  <c r="U91" i="41" s="1"/>
  <c r="K76" i="41" s="1"/>
  <c r="BX33" i="41"/>
  <c r="T89" i="41" s="1"/>
  <c r="I77" i="41" s="1"/>
  <c r="BA14" i="41"/>
  <c r="H122" i="41"/>
  <c r="BK34" i="41"/>
  <c r="W87" i="41" s="1"/>
  <c r="G78" i="41" s="1"/>
  <c r="I31" i="41"/>
  <c r="BS34" i="41"/>
  <c r="W95" i="41" s="1"/>
  <c r="Q31" i="41"/>
  <c r="CB34" i="41"/>
  <c r="V93" i="41" s="1"/>
  <c r="AE31" i="41"/>
  <c r="I132" i="41"/>
  <c r="AY24" i="41"/>
  <c r="BK31" i="41"/>
  <c r="Q87" i="41" s="1"/>
  <c r="G80" i="41" s="1"/>
  <c r="J31" i="41"/>
  <c r="R31" i="41"/>
  <c r="AF31" i="41"/>
  <c r="BS31" i="41"/>
  <c r="Q95" i="41" s="1"/>
  <c r="H111" i="41"/>
  <c r="BJ28" i="41"/>
  <c r="BR28" i="41"/>
  <c r="CA28" i="41"/>
  <c r="BP29" i="41"/>
  <c r="BY29" i="41"/>
  <c r="BN30" i="41"/>
  <c r="BW30" i="41"/>
  <c r="CE30" i="41"/>
  <c r="O31" i="41"/>
  <c r="AC31" i="41"/>
  <c r="BL31" i="41"/>
  <c r="Q88" i="41" s="1"/>
  <c r="H80" i="41" s="1"/>
  <c r="BT31" i="41"/>
  <c r="Q96" i="41" s="1"/>
  <c r="CC31" i="41"/>
  <c r="P94" i="41" s="1"/>
  <c r="BO32" i="41"/>
  <c r="S91" i="41" s="1"/>
  <c r="K74" i="41" s="1"/>
  <c r="BX32" i="41"/>
  <c r="R89" i="41" s="1"/>
  <c r="I75" i="41" s="1"/>
  <c r="BM34" i="41"/>
  <c r="W89" i="41" s="1"/>
  <c r="I78" i="41" s="1"/>
  <c r="BV34" i="41"/>
  <c r="V87" i="41" s="1"/>
  <c r="G79" i="41" s="1"/>
  <c r="CD34" i="41"/>
  <c r="V95" i="41" s="1"/>
  <c r="I113" i="41"/>
  <c r="I115" i="41"/>
  <c r="I118" i="41"/>
  <c r="I120" i="41"/>
  <c r="I126" i="41"/>
  <c r="I128" i="41"/>
  <c r="I130" i="41"/>
  <c r="I134" i="41"/>
  <c r="BO30" i="41"/>
  <c r="BX30" i="41"/>
  <c r="P31" i="41"/>
  <c r="AD31" i="41"/>
  <c r="BM31" i="41"/>
  <c r="Q89" i="41" s="1"/>
  <c r="I80" i="41" s="1"/>
  <c r="BV31" i="41"/>
  <c r="P87" i="41" s="1"/>
  <c r="G81" i="41" s="1"/>
  <c r="CD31" i="41"/>
  <c r="P95" i="41" s="1"/>
  <c r="BP32" i="41"/>
  <c r="S92" i="41" s="1"/>
  <c r="BY32" i="41"/>
  <c r="R90" i="41" s="1"/>
  <c r="J75" i="41" s="1"/>
  <c r="BN34" i="41"/>
  <c r="W90" i="41" s="1"/>
  <c r="J78" i="41" s="1"/>
  <c r="BW34" i="41"/>
  <c r="V88" i="41" s="1"/>
  <c r="H79" i="41" s="1"/>
  <c r="CE34" i="41"/>
  <c r="V96" i="41" s="1"/>
  <c r="BJ29" i="41"/>
  <c r="BR29" i="41"/>
  <c r="CA29" i="41"/>
  <c r="BP30" i="41"/>
  <c r="BY30" i="41"/>
  <c r="BN31" i="41"/>
  <c r="Q90" i="41" s="1"/>
  <c r="J80" i="41" s="1"/>
  <c r="BW31" i="41"/>
  <c r="P88" i="41" s="1"/>
  <c r="H81" i="41" s="1"/>
  <c r="CE31" i="41"/>
  <c r="P96" i="41" s="1"/>
  <c r="BO34" i="41"/>
  <c r="W91" i="41" s="1"/>
  <c r="K78" i="41" s="1"/>
  <c r="BX34" i="41"/>
  <c r="V89" i="41" s="1"/>
  <c r="I79" i="41" s="1"/>
  <c r="BA8" i="41"/>
  <c r="BA13" i="41"/>
  <c r="BA21" i="41"/>
  <c r="BM28" i="41"/>
  <c r="BV28" i="41"/>
  <c r="CD28" i="41"/>
  <c r="BO31" i="41"/>
  <c r="Q91" i="41" s="1"/>
  <c r="K80" i="41" s="1"/>
  <c r="BX31" i="41"/>
  <c r="P89" i="41" s="1"/>
  <c r="I81" i="41" s="1"/>
  <c r="BJ32" i="41"/>
  <c r="S86" i="41" s="1"/>
  <c r="F74" i="41" s="1"/>
  <c r="BR32" i="41"/>
  <c r="S94" i="41" s="1"/>
  <c r="CA32" i="41"/>
  <c r="R92" i="41" s="1"/>
  <c r="BP34" i="41"/>
  <c r="W92" i="41" s="1"/>
  <c r="BY34" i="41"/>
  <c r="V90" i="41" s="1"/>
  <c r="J79" i="41" s="1"/>
  <c r="BN28" i="41"/>
  <c r="BW28" i="41"/>
  <c r="CE28" i="41"/>
  <c r="Y31" i="41"/>
  <c r="BQ34" i="41"/>
  <c r="W93" i="41" s="1"/>
  <c r="BZ34" i="41"/>
  <c r="V91" i="41" s="1"/>
  <c r="K79" i="41" s="1"/>
  <c r="BM29" i="41"/>
  <c r="BV29" i="41"/>
  <c r="CD29" i="41"/>
  <c r="BJ34" i="41"/>
  <c r="W86" i="41" s="1"/>
  <c r="F78" i="41" s="1"/>
  <c r="BR34" i="41"/>
  <c r="W94" i="41" s="1"/>
  <c r="CA34" i="41"/>
  <c r="V92" i="41" s="1"/>
  <c r="BB3" i="41" l="1"/>
  <c r="J111" i="41" s="1"/>
  <c r="BB11" i="41"/>
  <c r="J119" i="41" s="1"/>
  <c r="BB5" i="41"/>
  <c r="J113" i="41" s="1"/>
  <c r="BA39" i="41"/>
  <c r="AZ34" i="41"/>
  <c r="H45" i="41" s="1"/>
  <c r="BA34" i="41"/>
  <c r="H46" i="41" s="1"/>
  <c r="AY34" i="41"/>
  <c r="H44" i="41" s="1"/>
  <c r="AY35" i="41"/>
  <c r="J44" i="41" s="1"/>
  <c r="BA37" i="41"/>
  <c r="I139" i="41" s="1"/>
  <c r="AX34" i="41"/>
  <c r="H43" i="41" s="1"/>
  <c r="AZ39" i="41"/>
  <c r="AX35" i="41"/>
  <c r="J43" i="41" s="1"/>
  <c r="AZ35" i="41"/>
  <c r="J45" i="41" s="1"/>
  <c r="AZ41" i="41"/>
  <c r="AY41" i="41"/>
  <c r="AX41" i="41"/>
  <c r="BA43" i="41"/>
  <c r="H139" i="41" s="1"/>
  <c r="BA41" i="41"/>
  <c r="BA35" i="41"/>
  <c r="J46" i="41" s="1"/>
  <c r="BA33" i="41"/>
  <c r="F46" i="41" s="1"/>
  <c r="AZ33" i="41"/>
  <c r="BA36" i="41"/>
  <c r="D46" i="41" s="1"/>
  <c r="AY33" i="41"/>
  <c r="AX33" i="41"/>
  <c r="AX28" i="41"/>
  <c r="AX39" i="41"/>
  <c r="AY39" i="41"/>
  <c r="BA40" i="41"/>
  <c r="AZ40" i="41"/>
  <c r="AY40" i="41"/>
  <c r="AX40" i="41"/>
  <c r="AZ42" i="41" l="1"/>
  <c r="H138" i="41" s="1"/>
  <c r="F44" i="41"/>
  <c r="AY36" i="41"/>
  <c r="F45" i="41"/>
  <c r="AZ36" i="41"/>
  <c r="AY42" i="41"/>
  <c r="H137" i="41" s="1"/>
  <c r="AX42" i="41"/>
  <c r="H136" i="41" s="1"/>
  <c r="D40" i="41"/>
  <c r="AZ28" i="41"/>
  <c r="AX36" i="41"/>
  <c r="F43" i="41"/>
  <c r="D43" i="41" l="1"/>
  <c r="I136" i="41"/>
  <c r="I138" i="41"/>
  <c r="D45" i="41"/>
  <c r="I137" i="41"/>
  <c r="D44"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<sst xmlns="http://schemas.openxmlformats.org/spreadsheetml/2006/main" count="7390" uniqueCount="259">
  <si>
    <t>MARINE STEWARDSHIP COUNCIL</t>
  </si>
  <si>
    <t>Fishery Name:</t>
  </si>
  <si>
    <r>
      <t xml:space="preserve">Fisheries Accessibility, Science and Standards
</t>
    </r>
    <r>
      <rPr>
        <b/>
        <sz val="12"/>
        <rFont val="Meta Offc Pro"/>
        <family val="2"/>
      </rPr>
      <t xml:space="preserve">Benchmarking and Tracking Tool (BMT) for Default Assessment Tree
</t>
    </r>
    <r>
      <rPr>
        <b/>
        <sz val="11"/>
        <rFont val="Meta Offc Pro"/>
        <family val="2"/>
      </rPr>
      <t xml:space="preserve">
v3.0 (Issued 01 May 2023)</t>
    </r>
  </si>
  <si>
    <t>FIP provider:</t>
  </si>
  <si>
    <t>Pre-assessment /full assessment undertaken by:</t>
  </si>
  <si>
    <t>Action plan undertaken by:</t>
  </si>
  <si>
    <t>BMT undertaken by:</t>
  </si>
  <si>
    <t>Date of BMT:</t>
  </si>
  <si>
    <t>Unit of Assessment 1</t>
  </si>
  <si>
    <t>Species</t>
  </si>
  <si>
    <t>Gear</t>
  </si>
  <si>
    <t>Area</t>
  </si>
  <si>
    <t>Unit of Assessment 2</t>
  </si>
  <si>
    <t>Unit of Assessment 3</t>
  </si>
  <si>
    <t>Unit of Assessment 4</t>
  </si>
  <si>
    <t>Scheme documents:</t>
  </si>
  <si>
    <r>
      <t xml:space="preserve">MSC Fisheries Standard v3.0 </t>
    </r>
    <r>
      <rPr>
        <i/>
        <sz val="11"/>
        <rFont val="Meta Offc Pro"/>
        <family val="2"/>
      </rPr>
      <t>(26 October 2022)</t>
    </r>
  </si>
  <si>
    <r>
      <t xml:space="preserve">MSC Fisheries Certification Process and Guidance v3.0 </t>
    </r>
    <r>
      <rPr>
        <i/>
        <sz val="11"/>
        <rFont val="Meta Offc Pro"/>
        <family val="2"/>
      </rPr>
      <t>(26 October 2022)</t>
    </r>
  </si>
  <si>
    <r>
      <t xml:space="preserve">MSC Pre-Assesment Reporting template v4.1 </t>
    </r>
    <r>
      <rPr>
        <i/>
        <sz val="11"/>
        <rFont val="Meta Offc Pro"/>
        <family val="2"/>
      </rPr>
      <t>(01 May 2023)</t>
    </r>
  </si>
  <si>
    <t>Unit of Assessment 5</t>
  </si>
  <si>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</si>
  <si>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</si>
  <si>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</si>
  <si>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</si>
  <si>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</si>
  <si>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</si>
  <si>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</si>
  <si>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Unit of Assessment 6</t>
  </si>
  <si>
    <t>v2.0</t>
  </si>
  <si>
    <t>v2.1</t>
  </si>
  <si>
    <t>v3.0</t>
  </si>
  <si>
    <t>Updated to reflect updates to the MSC Fisheries Standard v3.0, formulas fixed and multiple UoAs and years included</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</si>
  <si>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</si>
  <si>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</si>
  <si>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</si>
  <si>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</si>
  <si>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</si>
  <si>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</si>
  <si>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</si>
  <si>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</si>
  <si>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</si>
  <si>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</si>
  <si>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</si>
  <si>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</si>
  <si>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</si>
  <si>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</si>
  <si>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</si>
  <si>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</si>
  <si>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</si>
  <si>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</si>
  <si>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</si>
  <si>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</si>
  <si>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</si>
  <si>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</si>
  <si>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</si>
  <si>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</si>
  <si>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</si>
  <si>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</si>
  <si>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</si>
  <si>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</si>
  <si>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</si>
  <si>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</si>
  <si>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</si>
  <si>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</si>
  <si>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</si>
  <si>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</si>
  <si>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</si>
  <si>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</si>
  <si>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</si>
  <si>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</si>
  <si>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</si>
  <si>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</si>
  <si>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</si>
  <si>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</si>
  <si>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</si>
  <si>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</si>
  <si>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</si>
  <si>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</si>
  <si>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</si>
  <si>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</si>
  <si>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</si>
  <si>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</si>
  <si>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</si>
  <si>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</si>
  <si>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</si>
  <si>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</si>
  <si>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</si>
  <si>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</si>
  <si>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</si>
  <si>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</si>
  <si>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</si>
  <si>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</si>
  <si>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</si>
  <si>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</si>
  <si>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</si>
  <si>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</si>
  <si>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</si>
  <si>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</si>
  <si>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</si>
  <si>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</si>
  <si>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</si>
  <si>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</si>
  <si>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</si>
  <si>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</si>
  <si>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60-79</t>
  </si>
  <si>
    <t>---</t>
  </si>
  <si>
    <t>≥80</t>
  </si>
  <si>
    <t>1.1.1</t>
  </si>
  <si>
    <t>1.1.2 Stock rebuilding</t>
  </si>
  <si>
    <t>1.1.2</t>
  </si>
  <si>
    <t>Management</t>
  </si>
  <si>
    <t>1.2.1 Harvest Strategy</t>
  </si>
  <si>
    <t>&lt;60</t>
  </si>
  <si>
    <t>1.2.1</t>
  </si>
  <si>
    <t>1.2.2 Harvest control rules and tools</t>
  </si>
  <si>
    <t>1.2.2</t>
  </si>
  <si>
    <t>1.2.3 Information / monitoring</t>
  </si>
  <si>
    <t>1.2.3</t>
  </si>
  <si>
    <t>1.2.4 Assessment of stock status</t>
  </si>
  <si>
    <t>1.2.4</t>
  </si>
  <si>
    <t>In-scope species</t>
  </si>
  <si>
    <t>2.1.1 Outcome status</t>
  </si>
  <si>
    <t>2.2.1</t>
  </si>
  <si>
    <t xml:space="preserve">2.1.2 Management strategy </t>
  </si>
  <si>
    <t>2.2.2</t>
  </si>
  <si>
    <t>2.1.3 Information</t>
  </si>
  <si>
    <t>2.2.3</t>
  </si>
  <si>
    <t>ETP/OOS species</t>
  </si>
  <si>
    <t>2.2.1 Outcome status</t>
  </si>
  <si>
    <t>2.3.1</t>
  </si>
  <si>
    <t>2.2.2 Management strategy</t>
  </si>
  <si>
    <t>2.3.2</t>
  </si>
  <si>
    <t>2.2.3 Information</t>
  </si>
  <si>
    <t>2.3.3</t>
  </si>
  <si>
    <t>Habitats</t>
  </si>
  <si>
    <t>2.3.1 Outcome status</t>
  </si>
  <si>
    <t>2.4.1</t>
  </si>
  <si>
    <t>2.3.2 Management strategy</t>
  </si>
  <si>
    <t>2.4.2</t>
  </si>
  <si>
    <t>2.3.3 Information</t>
  </si>
  <si>
    <t>2.4.3</t>
  </si>
  <si>
    <t>Ecosystem</t>
  </si>
  <si>
    <t>2.4.1 Outcome status</t>
  </si>
  <si>
    <t>2.5.1</t>
  </si>
  <si>
    <t>2.4.2 Management strategy</t>
  </si>
  <si>
    <t>2.5.2</t>
  </si>
  <si>
    <t>2.4.3 Information</t>
  </si>
  <si>
    <t>2.5.3</t>
  </si>
  <si>
    <t>Governance and Policy</t>
  </si>
  <si>
    <t>3.1.1 Legal and/or customary framework</t>
  </si>
  <si>
    <t>3.1.1</t>
  </si>
  <si>
    <t>3.1.2 Consultation, roles and responsibilities</t>
  </si>
  <si>
    <t>3.1.2</t>
  </si>
  <si>
    <t>3.1.3 Long term objectives</t>
  </si>
  <si>
    <t>3.1.3</t>
  </si>
  <si>
    <t>Fishery-specific management system</t>
  </si>
  <si>
    <t>3.2.1 Fishery-specific objectives</t>
  </si>
  <si>
    <t>3.2.1</t>
  </si>
  <si>
    <t>3.2.2 Decision-making processes</t>
  </si>
  <si>
    <t>3.2.2</t>
  </si>
  <si>
    <t>3.2.3 Compliance and enforcement</t>
  </si>
  <si>
    <t>3.2.3</t>
  </si>
  <si>
    <r>
      <t xml:space="preserve">3.2.4 </t>
    </r>
    <r>
      <rPr>
        <sz val="9"/>
        <color rgb="FF000000"/>
        <rFont val="Meta Offc Pro"/>
        <family val="2"/>
      </rPr>
      <t>Monitoring and management performance evaluation</t>
    </r>
  </si>
  <si>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</si>
  <si>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</si>
  <si>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</si>
  <si>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</si>
  <si>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</si>
  <si>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</si>
  <si>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</si>
  <si>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</si>
  <si>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</si>
  <si>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</si>
  <si>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</si>
  <si>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</si>
  <si>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</si>
  <si>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</si>
  <si>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</si>
  <si>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</si>
  <si>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</si>
  <si>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</si>
  <si>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</si>
  <si>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</si>
  <si>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</si>
  <si>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</si>
  <si>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</si>
  <si>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</si>
  <si>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</si>
  <si>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</si>
  <si>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</si>
  <si>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</si>
  <si>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</si>
  <si>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</si>
  <si>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</si>
  <si>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</si>
  <si>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</si>
  <si>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</si>
  <si>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</si>
  <si>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</si>
  <si>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</si>
  <si>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</si>
  <si>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</si>
  <si>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</si>
  <si>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</si>
  <si>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</si>
  <si>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</si>
  <si>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</si>
  <si>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</si>
  <si>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</si>
  <si>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</si>
  <si>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</si>
  <si>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</si>
  <si>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</si>
  <si>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</si>
  <si>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</si>
  <si>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</si>
  <si>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</si>
  <si>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1.2.3 Information and monitoring</t>
  </si>
  <si>
    <r>
      <t xml:space="preserve">2.1.1 Outcome </t>
    </r>
    <r>
      <rPr>
        <sz val="10"/>
        <color rgb="FF000000"/>
        <rFont val="Meta Offc Pro"/>
        <family val="2"/>
      </rPr>
      <t>status</t>
    </r>
  </si>
  <si>
    <r>
      <t xml:space="preserve">2.1.2 Management </t>
    </r>
    <r>
      <rPr>
        <sz val="10"/>
        <color rgb="FF000000"/>
        <rFont val="Meta Offc Pro"/>
        <family val="2"/>
      </rPr>
      <t xml:space="preserve">strategy </t>
    </r>
  </si>
  <si>
    <r>
      <t xml:space="preserve">2.2.2 Management </t>
    </r>
    <r>
      <rPr>
        <sz val="10"/>
        <color rgb="FF000000"/>
        <rFont val="Meta Offc Pro"/>
        <family val="2"/>
      </rPr>
      <t>strategy</t>
    </r>
  </si>
  <si>
    <r>
      <t xml:space="preserve">2.3.1 Outcome </t>
    </r>
    <r>
      <rPr>
        <sz val="10"/>
        <color rgb="FF000000"/>
        <rFont val="Meta Offc Pro"/>
        <family val="2"/>
      </rPr>
      <t>status</t>
    </r>
  </si>
  <si>
    <r>
      <t xml:space="preserve">2.3.2 Management </t>
    </r>
    <r>
      <rPr>
        <sz val="10"/>
        <color rgb="FF000000"/>
        <rFont val="Meta Offc Pro"/>
        <family val="2"/>
      </rPr>
      <t>strategy</t>
    </r>
  </si>
  <si>
    <r>
      <t xml:space="preserve">2.4.1 Outcome </t>
    </r>
    <r>
      <rPr>
        <sz val="10"/>
        <color rgb="FF000000"/>
        <rFont val="Meta Offc Pro"/>
        <family val="2"/>
      </rPr>
      <t>status</t>
    </r>
  </si>
  <si>
    <r>
      <t xml:space="preserve">2.4.2 Management </t>
    </r>
    <r>
      <rPr>
        <sz val="10"/>
        <color rgb="FF000000"/>
        <rFont val="Meta Offc Pro"/>
        <family val="2"/>
      </rPr>
      <t>strategy</t>
    </r>
  </si>
  <si>
    <t>3.1.1 Legal and customary framework</t>
  </si>
  <si>
    <t>Fishery specific management system</t>
  </si>
  <si>
    <t>3.2.1 Fishery specific objectives</t>
  </si>
  <si>
    <t>3.2.2 Decision making processes</t>
  </si>
  <si>
    <t>3.2.4 Management performance evaluation</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</si>
  <si>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</si>
  <si>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Harvest Strategy (management)</t>
  </si>
  <si>
    <t>Enhancement</t>
  </si>
  <si>
    <t>1.3.1 Enhancement outcome</t>
  </si>
  <si>
    <t>1.3.1</t>
  </si>
  <si>
    <t>1.3.2 Enhancement management</t>
  </si>
  <si>
    <t>1.3.2</t>
  </si>
  <si>
    <t>1.3.3 Enhancement Information</t>
  </si>
  <si>
    <t>1.3.3</t>
  </si>
  <si>
    <t>3.2.4 Monitoring and management performance evaluation</t>
  </si>
  <si>
    <r>
      <t>2.1.2 Management strategy</t>
    </r>
    <r>
      <rPr>
        <sz val="10"/>
        <rFont val="Meta Offc Pro"/>
        <family val="2"/>
      </rPr>
      <t xml:space="preserve"> </t>
    </r>
  </si>
  <si>
    <t>Pink Salmon</t>
  </si>
  <si>
    <t>Seine net</t>
  </si>
  <si>
    <t>FAO Area 67</t>
  </si>
  <si>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</si>
  <si>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</si>
  <si>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</si>
  <si>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</si>
  <si>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</si>
  <si>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reports.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</si>
  <si>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</si>
  <si>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</si>
  <si>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</si>
  <si>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3 identical blank sheets that can be used to track progress for different UoA's within the same Fishery Improvement Project, for example, the same species and area but captured using different gear. If you require more than 3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</si>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</sst>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1"/>
      <name val="Meta Offc Pro"/>
      <family val="2"/>
    </font>
    <font>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u/>
      <sz val="12"/>
      <color theme="0"/>
      <name val="Arial"/>
      <family val="2"/>
    </font>
    <font>
      <sz val="10"/>
      <color rgb="FF000000"/>
      <name val="Meta Offc Pro"/>
      <family val="2"/>
    </font>
    <font>
      <sz val="12"/>
      <color rgb="FF000000"/>
      <name val="Meta Offc Pro"/>
      <family val="2"/>
    </font>
    <font>
      <sz val="9"/>
      <color rgb="FF000000"/>
      <name val="Meta Offc Pro"/>
      <family val="2"/>
    </font>
    <font>
      <b/>
      <sz val="12"/>
      <name val="Meta Offc Pro"/>
      <family val="2"/>
    </font>
    <font>
      <i/>
      <sz val="11"/>
      <name val="Meta Offc Pro"/>
      <family val="2"/>
    </font>
    <font>
      <u/>
      <sz val="11"/>
      <name val="Meta Offc Pro"/>
      <family val="2"/>
    </font>
    <font>
      <sz val="11"/>
      <color rgb="FFFF0000"/>
      <name val="Meta Offc Pro"/>
      <family val="2"/>
    </font>
    <font>
      <sz val="10"/>
      <color theme="1"/>
      <name val="Meta Offc Pro"/>
      <family val="2"/>
    </font>
    <font>
      <sz val="12"/>
      <name val="Meta Offc Pro"/>
      <family val="2"/>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89">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s>
  <cellStyleXfs count="3">
    <xf numFmtId="0" fontId="0" fillId="0" borderId="0"/>
    <xf numFmtId="0" fontId="1" fillId="0" borderId="0"/>
    <xf numFmtId="0" fontId="28" fillId="0" borderId="0" applyNumberFormat="0" applyFill="0" applyBorder="0" applyAlignment="0" applyProtection="0"/>
  </cellStyleXfs>
  <cellXfs count="390">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61"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63"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9" xfId="0" applyFont="1" applyFill="1" applyBorder="1" applyAlignment="1">
      <alignment horizontal="left" vertical="top"/>
    </xf>
    <xf numFmtId="0" fontId="23" fillId="0" borderId="0" xfId="0" applyFont="1"/>
    <xf numFmtId="0" fontId="7" fillId="0" borderId="0" xfId="0" applyFont="1"/>
    <xf numFmtId="0" fontId="21" fillId="8" borderId="33" xfId="0" applyFont="1" applyFill="1" applyBorder="1" applyAlignment="1">
      <alignment vertical="center"/>
    </xf>
    <xf numFmtId="0" fontId="21" fillId="8" borderId="60" xfId="0" applyFont="1" applyFill="1" applyBorder="1" applyAlignment="1">
      <alignment vertical="center"/>
    </xf>
    <xf numFmtId="0" fontId="21" fillId="8" borderId="34" xfId="0" applyFont="1" applyFill="1" applyBorder="1" applyAlignment="1">
      <alignment vertical="center"/>
    </xf>
    <xf numFmtId="0" fontId="21" fillId="8" borderId="35" xfId="0" applyFont="1" applyFill="1" applyBorder="1" applyAlignment="1">
      <alignment vertical="center"/>
    </xf>
    <xf numFmtId="0" fontId="22" fillId="8" borderId="36"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7"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0" fontId="20" fillId="2" borderId="20"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8" xfId="0" applyFont="1" applyFill="1" applyBorder="1" applyAlignment="1">
      <alignment vertical="top"/>
    </xf>
    <xf numFmtId="0" fontId="21" fillId="8" borderId="11" xfId="0" applyFont="1" applyFill="1" applyBorder="1" applyAlignment="1">
      <alignment vertical="top"/>
    </xf>
    <xf numFmtId="0" fontId="20" fillId="0" borderId="56" xfId="0" applyFont="1" applyBorder="1" applyAlignment="1">
      <alignment vertical="center"/>
    </xf>
    <xf numFmtId="2" fontId="21" fillId="8" borderId="66" xfId="0" applyNumberFormat="1" applyFont="1" applyFill="1" applyBorder="1" applyAlignment="1">
      <alignment vertical="top"/>
    </xf>
    <xf numFmtId="2" fontId="21" fillId="8" borderId="67" xfId="0" applyNumberFormat="1" applyFont="1" applyFill="1" applyBorder="1" applyAlignment="1">
      <alignment vertical="top"/>
    </xf>
    <xf numFmtId="0" fontId="21" fillId="8" borderId="47" xfId="0" applyFont="1" applyFill="1" applyBorder="1" applyAlignment="1">
      <alignment vertical="top"/>
    </xf>
    <xf numFmtId="0" fontId="21" fillId="8" borderId="48" xfId="0" applyFont="1" applyFill="1" applyBorder="1" applyAlignment="1">
      <alignment vertical="top"/>
    </xf>
    <xf numFmtId="0" fontId="22" fillId="11" borderId="45" xfId="0" applyFont="1" applyFill="1" applyBorder="1" applyAlignment="1">
      <alignment vertical="top"/>
    </xf>
    <xf numFmtId="0" fontId="22" fillId="11" borderId="46" xfId="0" applyFont="1" applyFill="1" applyBorder="1" applyAlignment="1">
      <alignment vertical="top"/>
    </xf>
    <xf numFmtId="0" fontId="22" fillId="3" borderId="45" xfId="0" applyFont="1" applyFill="1" applyBorder="1" applyAlignment="1">
      <alignment vertical="top"/>
    </xf>
    <xf numFmtId="0" fontId="22" fillId="3" borderId="46" xfId="0" applyFont="1" applyFill="1" applyBorder="1" applyAlignment="1">
      <alignment vertical="top"/>
    </xf>
    <xf numFmtId="0" fontId="22" fillId="9" borderId="45" xfId="0" applyFont="1" applyFill="1" applyBorder="1" applyAlignment="1">
      <alignment vertical="top"/>
    </xf>
    <xf numFmtId="0" fontId="22" fillId="9" borderId="46" xfId="0" applyFont="1" applyFill="1" applyBorder="1" applyAlignment="1">
      <alignment vertical="top"/>
    </xf>
    <xf numFmtId="0" fontId="21" fillId="8" borderId="66" xfId="0" applyFont="1" applyFill="1" applyBorder="1" applyAlignment="1">
      <alignment vertical="center"/>
    </xf>
    <xf numFmtId="0" fontId="21" fillId="8" borderId="67"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6" xfId="0" applyFont="1" applyFill="1" applyBorder="1" applyAlignment="1">
      <alignment vertical="top"/>
    </xf>
    <xf numFmtId="0" fontId="22" fillId="8" borderId="0" xfId="0" applyFont="1" applyFill="1" applyAlignment="1">
      <alignment vertical="top"/>
    </xf>
    <xf numFmtId="0" fontId="22" fillId="8" borderId="67" xfId="0" applyFont="1" applyFill="1" applyBorder="1" applyAlignment="1">
      <alignment vertical="top"/>
    </xf>
    <xf numFmtId="0" fontId="24" fillId="8" borderId="69" xfId="0" applyFont="1" applyFill="1" applyBorder="1" applyAlignment="1">
      <alignment vertical="center"/>
    </xf>
    <xf numFmtId="0" fontId="24" fillId="8" borderId="71" xfId="0" applyFont="1" applyFill="1" applyBorder="1" applyAlignment="1">
      <alignment vertical="center"/>
    </xf>
    <xf numFmtId="0" fontId="21" fillId="8" borderId="73"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19" fillId="2" borderId="71" xfId="0" applyFont="1" applyFill="1" applyBorder="1" applyAlignment="1">
      <alignment vertical="center"/>
    </xf>
    <xf numFmtId="0" fontId="19" fillId="2" borderId="72" xfId="0" applyFont="1" applyFill="1" applyBorder="1" applyAlignment="1">
      <alignment vertical="center"/>
    </xf>
    <xf numFmtId="0" fontId="20" fillId="2" borderId="19"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20" fillId="2" borderId="20" xfId="0" applyFont="1" applyFill="1" applyBorder="1" applyAlignment="1">
      <alignment vertical="center"/>
    </xf>
    <xf numFmtId="0" fontId="19" fillId="2" borderId="77" xfId="0" applyFont="1" applyFill="1" applyBorder="1" applyAlignment="1">
      <alignment vertical="center"/>
    </xf>
    <xf numFmtId="0" fontId="19" fillId="2" borderId="0" xfId="0" applyFont="1" applyFill="1" applyAlignment="1">
      <alignment vertical="center"/>
    </xf>
    <xf numFmtId="0" fontId="22" fillId="8" borderId="78"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76" xfId="0" applyFont="1" applyFill="1" applyBorder="1" applyAlignment="1">
      <alignment vertical="center"/>
    </xf>
    <xf numFmtId="2" fontId="20" fillId="0" borderId="75" xfId="0" applyNumberFormat="1" applyFont="1" applyBorder="1" applyAlignment="1">
      <alignment horizontal="center" vertical="center" wrapText="1"/>
    </xf>
    <xf numFmtId="0" fontId="24" fillId="8" borderId="24" xfId="0" applyFont="1" applyFill="1" applyBorder="1" applyAlignment="1">
      <alignment vertical="center"/>
    </xf>
    <xf numFmtId="0" fontId="20" fillId="10" borderId="75" xfId="0" applyFont="1" applyFill="1" applyBorder="1" applyAlignment="1">
      <alignment horizontal="center" vertical="center"/>
    </xf>
    <xf numFmtId="0" fontId="21" fillId="8" borderId="79" xfId="0" applyFont="1" applyFill="1" applyBorder="1" applyAlignment="1">
      <alignment vertical="center"/>
    </xf>
    <xf numFmtId="0" fontId="21" fillId="8" borderId="80" xfId="0" applyFont="1" applyFill="1" applyBorder="1" applyAlignment="1">
      <alignment vertical="center"/>
    </xf>
    <xf numFmtId="0" fontId="21" fillId="8" borderId="79" xfId="0" applyFont="1" applyFill="1" applyBorder="1" applyAlignment="1">
      <alignment vertical="top"/>
    </xf>
    <xf numFmtId="0" fontId="21" fillId="8" borderId="80"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81"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28" fillId="26" borderId="31" xfId="2" applyFill="1" applyBorder="1" applyAlignment="1">
      <alignment horizontal="left" vertical="top" wrapText="1"/>
    </xf>
    <xf numFmtId="0" fontId="27" fillId="5" borderId="50" xfId="0" applyFont="1" applyFill="1" applyBorder="1"/>
    <xf numFmtId="0" fontId="27" fillId="5" borderId="52"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3" fillId="5" borderId="23" xfId="1" applyFont="1" applyFill="1" applyBorder="1" applyAlignment="1">
      <alignment horizontal="left" wrapText="1"/>
    </xf>
    <xf numFmtId="0" fontId="4" fillId="5" borderId="0" xfId="1" applyFont="1" applyFill="1" applyAlignment="1">
      <alignment horizontal="left" vertical="top" wrapText="1"/>
    </xf>
    <xf numFmtId="164" fontId="33"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36" fillId="0" borderId="0" xfId="1" applyFont="1" applyAlignment="1">
      <alignment vertical="top" wrapText="1"/>
    </xf>
    <xf numFmtId="0" fontId="35" fillId="5" borderId="0" xfId="1" applyFont="1" applyFill="1" applyAlignment="1">
      <alignment horizontal="center" vertical="top" wrapText="1"/>
    </xf>
    <xf numFmtId="0" fontId="5" fillId="5" borderId="0" xfId="1" applyFont="1" applyFill="1" applyAlignment="1">
      <alignment horizontal="center" vertical="top" wrapText="1"/>
    </xf>
    <xf numFmtId="0" fontId="34" fillId="5" borderId="0" xfId="1" applyFont="1" applyFill="1" applyAlignment="1">
      <alignment horizontal="left" vertical="center"/>
    </xf>
    <xf numFmtId="0" fontId="33" fillId="5" borderId="0" xfId="1" applyFont="1" applyFill="1" applyAlignment="1">
      <alignment horizontal="left" vertical="center" wrapText="1"/>
    </xf>
    <xf numFmtId="0" fontId="19"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6" fillId="8" borderId="49" xfId="0" applyFont="1" applyFill="1" applyBorder="1" applyAlignment="1">
      <alignment horizontal="center" vertical="center" wrapText="1"/>
    </xf>
    <xf numFmtId="0" fontId="40" fillId="2" borderId="19" xfId="0" applyFont="1" applyFill="1" applyBorder="1" applyAlignment="1">
      <alignment vertical="center"/>
    </xf>
    <xf numFmtId="0" fontId="39" fillId="0" borderId="5" xfId="0" applyFont="1" applyBorder="1"/>
    <xf numFmtId="0" fontId="39" fillId="2" borderId="4" xfId="0" applyFont="1" applyFill="1" applyBorder="1" applyAlignment="1">
      <alignment vertical="center"/>
    </xf>
    <xf numFmtId="0" fontId="39" fillId="2" borderId="49" xfId="0" applyFont="1" applyFill="1" applyBorder="1" applyAlignment="1">
      <alignment vertical="center"/>
    </xf>
    <xf numFmtId="0" fontId="44" fillId="5" borderId="25" xfId="1" applyFont="1" applyFill="1" applyBorder="1"/>
    <xf numFmtId="0" fontId="45" fillId="5" borderId="23" xfId="1" applyFont="1" applyFill="1" applyBorder="1" applyAlignment="1">
      <alignment horizontal="left" vertical="center" wrapText="1"/>
    </xf>
    <xf numFmtId="0" fontId="38" fillId="22" borderId="29" xfId="2" applyFont="1" applyFill="1" applyBorder="1" applyAlignment="1">
      <alignment horizontal="left" vertical="top"/>
    </xf>
    <xf numFmtId="0" fontId="38" fillId="22" borderId="30" xfId="2" applyFont="1" applyFill="1" applyBorder="1" applyAlignment="1">
      <alignment horizontal="left" vertical="top"/>
    </xf>
    <xf numFmtId="0" fontId="24" fillId="22" borderId="31" xfId="0" applyFont="1" applyFill="1" applyBorder="1" applyAlignment="1">
      <alignment horizontal="left" vertical="top"/>
    </xf>
    <xf numFmtId="49" fontId="38" fillId="22" borderId="29" xfId="2" applyNumberFormat="1" applyFont="1" applyFill="1" applyBorder="1" applyAlignment="1">
      <alignment horizontal="left" vertical="top"/>
    </xf>
    <xf numFmtId="49" fontId="38" fillId="22" borderId="30" xfId="2" applyNumberFormat="1" applyFont="1" applyFill="1" applyBorder="1" applyAlignment="1">
      <alignment horizontal="left" vertical="top"/>
    </xf>
    <xf numFmtId="15" fontId="45" fillId="5" borderId="81" xfId="1" applyNumberFormat="1" applyFont="1" applyFill="1" applyBorder="1" applyAlignment="1">
      <alignment horizontal="left" vertical="center"/>
    </xf>
    <xf numFmtId="15" fontId="45" fillId="5" borderId="23" xfId="1" applyNumberFormat="1" applyFont="1" applyFill="1" applyBorder="1" applyAlignment="1">
      <alignment horizontal="left" vertical="center"/>
    </xf>
    <xf numFmtId="15" fontId="33" fillId="5" borderId="23" xfId="1" applyNumberFormat="1" applyFont="1" applyFill="1" applyBorder="1" applyAlignment="1">
      <alignment horizontal="left" wrapText="1"/>
    </xf>
    <xf numFmtId="0" fontId="46" fillId="0" borderId="0" xfId="0" applyFont="1"/>
    <xf numFmtId="0" fontId="46" fillId="0" borderId="0" xfId="0" applyFont="1" applyAlignment="1">
      <alignment horizontal="left"/>
    </xf>
    <xf numFmtId="0" fontId="47" fillId="2" borderId="19" xfId="0" applyFont="1" applyFill="1" applyBorder="1" applyAlignment="1">
      <alignment vertical="center"/>
    </xf>
    <xf numFmtId="0" fontId="47" fillId="2" borderId="21" xfId="0" applyFont="1" applyFill="1" applyBorder="1" applyAlignment="1">
      <alignment vertical="center"/>
    </xf>
    <xf numFmtId="0" fontId="47" fillId="2" borderId="21" xfId="0" applyFont="1" applyFill="1" applyBorder="1" applyAlignment="1">
      <alignment horizontal="left" vertical="center"/>
    </xf>
    <xf numFmtId="0" fontId="47" fillId="2" borderId="20" xfId="0" applyFont="1" applyFill="1" applyBorder="1" applyAlignment="1">
      <alignment vertical="center"/>
    </xf>
    <xf numFmtId="0" fontId="47" fillId="2" borderId="20" xfId="0" applyFont="1" applyFill="1" applyBorder="1" applyAlignment="1">
      <alignment horizontal="left" vertical="center"/>
    </xf>
    <xf numFmtId="0" fontId="38" fillId="22" borderId="29" xfId="2" applyFont="1" applyFill="1" applyBorder="1" applyAlignment="1">
      <alignment horizontal="left" vertical="top" wrapText="1"/>
    </xf>
    <xf numFmtId="0" fontId="38" fillId="22" borderId="30" xfId="2" applyFont="1" applyFill="1" applyBorder="1" applyAlignment="1">
      <alignment horizontal="left" vertical="top" wrapText="1"/>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xf>
    <xf numFmtId="0" fontId="31" fillId="0" borderId="46" xfId="0" applyFont="1" applyBorder="1" applyAlignment="1">
      <alignment horizontal="left" vertical="top"/>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32" fillId="5" borderId="25" xfId="1" applyFont="1" applyFill="1" applyBorder="1" applyAlignment="1">
      <alignment horizontal="center" vertical="top" wrapText="1"/>
    </xf>
    <xf numFmtId="0" fontId="32" fillId="5" borderId="26" xfId="1" applyFont="1" applyFill="1" applyBorder="1" applyAlignment="1">
      <alignment horizontal="center" vertical="top" wrapText="1"/>
    </xf>
    <xf numFmtId="0" fontId="32" fillId="5" borderId="27" xfId="1" applyFont="1" applyFill="1" applyBorder="1" applyAlignment="1">
      <alignment horizontal="center" vertical="top" wrapText="1"/>
    </xf>
    <xf numFmtId="0" fontId="32" fillId="5" borderId="28" xfId="1" applyFont="1" applyFill="1" applyBorder="1" applyAlignment="1">
      <alignment horizontal="center" vertical="top" wrapText="1"/>
    </xf>
    <xf numFmtId="0" fontId="32" fillId="5" borderId="0" xfId="1" applyFont="1" applyFill="1" applyAlignment="1">
      <alignment horizontal="center" vertical="top" wrapText="1"/>
    </xf>
    <xf numFmtId="0" fontId="32" fillId="5" borderId="24" xfId="1" applyFont="1" applyFill="1" applyBorder="1" applyAlignment="1">
      <alignment horizontal="center" vertical="top" wrapText="1"/>
    </xf>
    <xf numFmtId="0" fontId="32" fillId="5" borderId="29" xfId="1" applyFont="1" applyFill="1" applyBorder="1" applyAlignment="1">
      <alignment horizontal="center" vertical="top" wrapText="1"/>
    </xf>
    <xf numFmtId="0" fontId="32" fillId="5" borderId="30" xfId="1" applyFont="1" applyFill="1" applyBorder="1" applyAlignment="1">
      <alignment horizontal="center" vertical="top" wrapText="1"/>
    </xf>
    <xf numFmtId="0" fontId="32"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3" fillId="5" borderId="28" xfId="1" applyFont="1" applyFill="1" applyBorder="1" applyAlignment="1">
      <alignment horizontal="left" vertical="center"/>
    </xf>
    <xf numFmtId="0" fontId="33" fillId="5" borderId="28" xfId="1" applyFont="1" applyFill="1" applyBorder="1" applyAlignment="1">
      <alignment horizontal="left" vertical="center" wrapText="1"/>
    </xf>
    <xf numFmtId="0" fontId="32"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3"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5" fillId="5" borderId="50" xfId="1" applyFont="1" applyFill="1" applyBorder="1" applyAlignment="1">
      <alignment horizontal="left" vertical="center" wrapText="1"/>
    </xf>
    <xf numFmtId="0" fontId="45" fillId="5" borderId="51" xfId="1" applyFont="1" applyFill="1" applyBorder="1" applyAlignment="1">
      <alignment horizontal="left" vertical="center" wrapText="1"/>
    </xf>
    <xf numFmtId="0" fontId="45" fillId="5" borderId="52" xfId="1" applyFont="1" applyFill="1" applyBorder="1" applyAlignment="1">
      <alignment horizontal="left" vertical="center" wrapText="1"/>
    </xf>
    <xf numFmtId="0" fontId="35" fillId="5" borderId="25" xfId="1" applyFont="1" applyFill="1" applyBorder="1" applyAlignment="1">
      <alignment horizontal="center" vertical="top" wrapText="1"/>
    </xf>
    <xf numFmtId="0" fontId="35" fillId="5" borderId="26" xfId="1" applyFont="1" applyFill="1" applyBorder="1" applyAlignment="1">
      <alignment horizontal="center" vertical="top" wrapText="1"/>
    </xf>
    <xf numFmtId="0" fontId="35" fillId="5" borderId="27" xfId="1" applyFont="1" applyFill="1" applyBorder="1" applyAlignment="1">
      <alignment horizontal="center" vertical="top" wrapText="1"/>
    </xf>
    <xf numFmtId="0" fontId="35" fillId="5" borderId="28" xfId="1" applyFont="1" applyFill="1" applyBorder="1" applyAlignment="1">
      <alignment horizontal="center" vertical="top" wrapText="1"/>
    </xf>
    <xf numFmtId="0" fontId="35" fillId="5" borderId="0" xfId="1" applyFont="1" applyFill="1" applyAlignment="1">
      <alignment horizontal="center" vertical="top" wrapText="1"/>
    </xf>
    <xf numFmtId="0" fontId="35" fillId="5" borderId="24" xfId="1" applyFont="1" applyFill="1" applyBorder="1" applyAlignment="1">
      <alignment horizontal="center" vertical="top" wrapText="1"/>
    </xf>
    <xf numFmtId="0" fontId="35" fillId="5" borderId="29" xfId="1" applyFont="1" applyFill="1" applyBorder="1" applyAlignment="1">
      <alignment horizontal="center" vertical="top" wrapText="1"/>
    </xf>
    <xf numFmtId="0" fontId="35" fillId="5" borderId="30" xfId="1" applyFont="1" applyFill="1" applyBorder="1" applyAlignment="1">
      <alignment horizontal="center" vertical="top" wrapText="1"/>
    </xf>
    <xf numFmtId="0" fontId="35" fillId="5" borderId="31" xfId="1" applyFont="1" applyFill="1" applyBorder="1" applyAlignment="1">
      <alignment horizontal="center" vertical="top" wrapText="1"/>
    </xf>
    <xf numFmtId="0" fontId="33" fillId="5" borderId="50" xfId="1" applyFont="1" applyFill="1" applyBorder="1" applyAlignment="1">
      <alignment wrapText="1"/>
    </xf>
    <xf numFmtId="0" fontId="33" fillId="5" borderId="51" xfId="1" applyFont="1" applyFill="1" applyBorder="1" applyAlignment="1">
      <alignment wrapText="1"/>
    </xf>
    <xf numFmtId="0" fontId="33" fillId="5" borderId="52" xfId="1" applyFont="1" applyFill="1" applyBorder="1" applyAlignment="1">
      <alignment wrapText="1"/>
    </xf>
    <xf numFmtId="0" fontId="33"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49" xfId="0" applyFont="1" applyFill="1" applyBorder="1" applyAlignment="1">
      <alignment horizontal="center" vertical="center"/>
    </xf>
    <xf numFmtId="0" fontId="39" fillId="2" borderId="4"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74" xfId="0" applyFont="1" applyFill="1" applyBorder="1" applyAlignment="1">
      <alignment horizontal="center" vertical="center"/>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5" fillId="0" borderId="0" xfId="0" applyFont="1" applyAlignment="1">
      <alignment horizontal="left"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applyAlignment="1">
      <alignment horizontal="left"/>
    </xf>
    <xf numFmtId="0" fontId="21" fillId="8" borderId="19" xfId="0" applyFont="1" applyFill="1" applyBorder="1" applyAlignment="1">
      <alignment horizontal="center" vertical="center" wrapText="1"/>
    </xf>
    <xf numFmtId="0" fontId="2" fillId="0" borderId="21" xfId="0" applyFont="1" applyBorder="1" applyAlignment="1">
      <alignmen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47" fillId="2" borderId="53" xfId="0" applyFont="1" applyFill="1" applyBorder="1" applyAlignment="1">
      <alignment horizontal="center" vertical="center" wrapText="1"/>
    </xf>
    <xf numFmtId="0" fontId="47" fillId="2" borderId="54" xfId="0" applyFont="1" applyFill="1" applyBorder="1" applyAlignment="1">
      <alignment horizontal="center" vertical="center" wrapText="1"/>
    </xf>
    <xf numFmtId="0" fontId="47" fillId="2" borderId="58" xfId="0" applyFont="1" applyFill="1" applyBorder="1" applyAlignment="1">
      <alignment horizontal="center" vertical="center" wrapText="1"/>
    </xf>
    <xf numFmtId="0" fontId="47" fillId="2" borderId="74" xfId="0" applyFont="1" applyFill="1" applyBorder="1" applyAlignment="1">
      <alignment horizontal="center" vertical="center" wrapText="1"/>
    </xf>
    <xf numFmtId="0" fontId="47" fillId="2" borderId="55" xfId="0" applyFont="1" applyFill="1" applyBorder="1" applyAlignment="1">
      <alignment horizontal="center" vertical="center" wrapText="1"/>
    </xf>
    <xf numFmtId="0" fontId="47" fillId="2" borderId="57" xfId="0" applyFont="1" applyFill="1" applyBorder="1" applyAlignment="1">
      <alignment horizontal="center" vertical="center" wrapText="1"/>
    </xf>
    <xf numFmtId="0" fontId="33" fillId="5" borderId="26" xfId="1" applyFont="1" applyFill="1" applyBorder="1"/>
    <xf numFmtId="0" fontId="33" fillId="5" borderId="27" xfId="1" applyFont="1" applyFill="1" applyBorder="1"/>
    <xf numFmtId="0" fontId="33" fillId="5" borderId="0" xfId="1" applyFont="1" applyFill="1" applyAlignment="1">
      <alignment horizontal="left" vertical="center"/>
    </xf>
    <xf numFmtId="0" fontId="33" fillId="5" borderId="24" xfId="1" applyFont="1" applyFill="1" applyBorder="1" applyAlignment="1">
      <alignment horizontal="left" vertical="center"/>
    </xf>
    <xf numFmtId="0" fontId="33" fillId="5" borderId="0" xfId="1" applyFont="1" applyFill="1" applyAlignment="1">
      <alignment horizontal="left" vertical="center" wrapText="1"/>
    </xf>
    <xf numFmtId="0" fontId="33" fillId="5" borderId="24" xfId="1" applyFont="1" applyFill="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33" fillId="5" borderId="29" xfId="1" applyFont="1" applyFill="1" applyBorder="1" applyAlignment="1">
      <alignment horizontal="left" vertical="center" wrapText="1"/>
    </xf>
    <xf numFmtId="0" fontId="33" fillId="0" borderId="30" xfId="1" applyFont="1" applyBorder="1" applyAlignment="1">
      <alignment horizontal="left" vertical="center" wrapText="1"/>
    </xf>
    <xf numFmtId="0" fontId="33" fillId="0" borderId="31" xfId="1" applyFont="1" applyBorder="1" applyAlignment="1">
      <alignment horizontal="left" vertical="center" wrapText="1"/>
    </xf>
    <xf numFmtId="0" fontId="4" fillId="5" borderId="50" xfId="1" applyFont="1" applyFill="1" applyBorder="1" applyAlignment="1"/>
    <xf numFmtId="0" fontId="4" fillId="0" borderId="51" xfId="1" applyFont="1" applyBorder="1" applyAlignment="1"/>
    <xf numFmtId="0" fontId="4" fillId="0" borderId="52" xfId="1" applyFont="1" applyBorder="1" applyAlignment="1"/>
    <xf numFmtId="0" fontId="33" fillId="5" borderId="50" xfId="1" applyFont="1" applyFill="1" applyBorder="1" applyAlignment="1"/>
    <xf numFmtId="0" fontId="33" fillId="5" borderId="51" xfId="1" applyFont="1" applyFill="1" applyBorder="1" applyAlignment="1"/>
    <xf numFmtId="0" fontId="33" fillId="5" borderId="52" xfId="1" applyFont="1" applyFill="1" applyBorder="1" applyAlignment="1"/>
    <xf numFmtId="0" fontId="2" fillId="0" borderId="50" xfId="0" applyFont="1" applyBorder="1" applyAlignment="1"/>
    <xf numFmtId="0" fontId="2" fillId="0" borderId="51" xfId="0" applyFont="1" applyBorder="1" applyAlignment="1"/>
    <xf numFmtId="0" fontId="2" fillId="0" borderId="52" xfId="0" applyFont="1" applyBorder="1" applyAlignment="1"/>
    <xf numFmtId="0" fontId="2" fillId="2" borderId="6"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4" xfId="0" applyFont="1" applyFill="1" applyBorder="1" applyAlignment="1">
      <alignment vertical="center"/>
    </xf>
    <xf numFmtId="0" fontId="15" fillId="0" borderId="38" xfId="0" applyFont="1" applyBorder="1" applyAlignment="1">
      <alignment horizontal="left" vertical="center"/>
    </xf>
    <xf numFmtId="0" fontId="15" fillId="0" borderId="7" xfId="0" applyFont="1" applyBorder="1" applyAlignment="1">
      <alignment horizontal="left" vertical="center"/>
    </xf>
    <xf numFmtId="0" fontId="15" fillId="0" borderId="82" xfId="0" applyFont="1" applyBorder="1" applyAlignment="1">
      <alignment horizontal="left" vertical="center"/>
    </xf>
    <xf numFmtId="0" fontId="2" fillId="2" borderId="87"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15" fillId="0" borderId="62" xfId="0" applyFont="1" applyBorder="1" applyAlignment="1">
      <alignment horizontal="left" vertical="center"/>
    </xf>
    <xf numFmtId="0" fontId="2" fillId="2" borderId="85"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9" xfId="0" applyFont="1" applyFill="1" applyBorder="1" applyAlignment="1">
      <alignment horizontal="center" vertical="center"/>
    </xf>
    <xf numFmtId="0" fontId="15" fillId="0" borderId="9" xfId="0" applyFont="1" applyBorder="1" applyAlignment="1">
      <alignment horizontal="left" vertical="center"/>
    </xf>
    <xf numFmtId="2" fontId="2" fillId="0" borderId="0" xfId="0" applyNumberFormat="1" applyFont="1" applyAlignment="1">
      <alignment horizontal="left"/>
    </xf>
    <xf numFmtId="0" fontId="3" fillId="0" borderId="50" xfId="0" applyFont="1" applyBorder="1" applyAlignment="1">
      <alignment horizontal="left" vertical="top"/>
    </xf>
    <xf numFmtId="0" fontId="3" fillId="0" borderId="51" xfId="0" applyFont="1" applyBorder="1" applyAlignment="1">
      <alignment horizontal="left" vertical="top"/>
    </xf>
    <xf numFmtId="0" fontId="3" fillId="0" borderId="52" xfId="0" applyFont="1" applyBorder="1" applyAlignment="1">
      <alignment horizontal="left" vertical="top"/>
    </xf>
    <xf numFmtId="0" fontId="3" fillId="0" borderId="50" xfId="0" applyFont="1" applyBorder="1" applyAlignment="1">
      <alignment horizontal="left"/>
    </xf>
    <xf numFmtId="0" fontId="3" fillId="0" borderId="51" xfId="0" applyFont="1" applyBorder="1" applyAlignment="1">
      <alignment horizontal="left"/>
    </xf>
    <xf numFmtId="0" fontId="3" fillId="0" borderId="52" xfId="0" applyFont="1" applyBorder="1" applyAlignment="1">
      <alignment horizontal="left"/>
    </xf>
    <xf numFmtId="2" fontId="7" fillId="0" borderId="0" xfId="0" applyNumberFormat="1" applyFont="1"/>
    <xf numFmtId="0" fontId="7" fillId="0" borderId="20" xfId="0" applyFont="1" applyBorder="1"/>
    <xf numFmtId="0" fontId="7" fillId="2" borderId="4" xfId="0" applyFont="1" applyFill="1" applyBorder="1" applyAlignment="1">
      <alignment horizontal="center" vertical="center"/>
    </xf>
    <xf numFmtId="0" fontId="7" fillId="2" borderId="49" xfId="0" applyFont="1" applyFill="1" applyBorder="1" applyAlignment="1">
      <alignment horizontal="center" vertical="center"/>
    </xf>
    <xf numFmtId="0" fontId="7" fillId="0" borderId="5" xfId="0" applyFont="1" applyBorder="1"/>
    <xf numFmtId="0" fontId="33" fillId="2" borderId="21" xfId="0" applyFont="1" applyFill="1" applyBorder="1" applyAlignment="1">
      <alignment horizontal="left" vertical="center"/>
    </xf>
  </cellXfs>
  <cellStyles count="3">
    <cellStyle name="Hyperlink" xfId="2" builtinId="8"/>
    <cellStyle name="Normal" xfId="0" builtinId="0"/>
    <cellStyle name="Normal 2" xfId="1" xr:uid="{15F5D65C-57D9-4EDA-B0A6-8C1B1B04C1DA}"/>
  </cellStyles>
  <dxfs count="141">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'BMT revisions FSR 22'!$P$85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F9-4725-A073-63C9B3D21DA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F9-4725-A073-63C9B3D21DA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F9-4725-A073-63C9B3D21DA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F9-4725-A073-63C9B3D21D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22'!$P$86:$P$91</c:f>
              <c:numCache>
                <c:formatCode>0.00</c:formatCode>
                <c:ptCount val="6"/>
                <c:pt idx="1">
                  <c:v>0.54</c:v>
                </c:pt>
                <c:pt idx="2">
                  <c:v>0.62</c:v>
                </c:pt>
                <c:pt idx="3">
                  <c:v>0.7</c:v>
                </c:pt>
                <c:pt idx="4">
                  <c:v>0.82</c:v>
                </c:pt>
                <c:pt idx="5">
                  <c:v>0.94</c:v>
                </c:pt>
              </c:numCache>
            </c:numRef>
          </c:val>
          <c:smooth val="0"/>
          <c:extLst>
            <c:ext xmlns:c16="http://schemas.microsoft.com/office/drawing/2014/chart" uri="{C3380CC4-5D6E-409C-BE32-E72D297353CC}">
              <c16:uniqueId val="{00000004-5FF9-4725-A073-63C9B3D21DAD}"/>
            </c:ext>
          </c:extLst>
        </c:ser>
        <c:ser>
          <c:idx val="1"/>
          <c:order val="1"/>
          <c:tx>
            <c:strRef>
              <c:f>'BMT revisions FSR 22'!$Q$85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F9-4725-A073-63C9B3D21DA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22'!$Q$86:$Q$91</c:f>
              <c:numCache>
                <c:formatCode>0.00</c:formatCode>
                <c:ptCount val="6"/>
                <c:pt idx="0">
                  <c:v>0.46</c:v>
                </c:pt>
                <c:pt idx="1">
                  <c:v>#N/A</c:v>
                </c:pt>
                <c:pt idx="2">
                  <c:v>#N/A</c:v>
                </c:pt>
                <c:pt idx="3">
                  <c:v>#N/A</c:v>
                </c:pt>
                <c:pt idx="4">
                  <c:v>#N/A</c:v>
                </c:pt>
                <c:pt idx="5">
                  <c:v>#N/A</c:v>
                </c:pt>
              </c:numCache>
            </c:numRef>
          </c:val>
          <c:smooth val="0"/>
          <c:extLst>
            <c:ext xmlns:c16="http://schemas.microsoft.com/office/drawing/2014/chart" uri="{C3380CC4-5D6E-409C-BE32-E72D297353CC}">
              <c16:uniqueId val="{00000006-5FF9-4725-A073-63C9B3D21DA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'BMT revisions FSR 22'!$B$43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22'!$D$43:$K$43</c:f>
              <c:numCache>
                <c:formatCode>General</c:formatCode>
                <c:ptCount val="8"/>
                <c:pt idx="0">
                  <c:v>5</c:v>
                </c:pt>
                <c:pt idx="2">
                  <c:v>#N/A</c:v>
                </c:pt>
                <c:pt idx="4">
                  <c:v>2</c:v>
                </c:pt>
                <c:pt idx="6">
                  <c:v>3</c:v>
                </c:pt>
              </c:numCache>
            </c:numRef>
          </c:val>
          <c:extLst>
            <c:ext xmlns:c16="http://schemas.microsoft.com/office/drawing/2014/chart" uri="{C3380CC4-5D6E-409C-BE32-E72D297353CC}">
              <c16:uniqueId val="{00000000-3671-4C41-B343-1C1F15176220}"/>
            </c:ext>
          </c:extLst>
        </c:ser>
        <c:ser>
          <c:idx val="1"/>
          <c:order val="1"/>
          <c:tx>
            <c:strRef>
              <c:f>'BMT revisions FSR 22'!$B$44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22'!$D$44:$K$44</c:f>
              <c:numCache>
                <c:formatCode>General</c:formatCode>
                <c:ptCount val="8"/>
                <c:pt idx="0">
                  <c:v>13</c:v>
                </c:pt>
                <c:pt idx="2">
                  <c:v>2</c:v>
                </c:pt>
                <c:pt idx="4">
                  <c:v>8</c:v>
                </c:pt>
                <c:pt idx="6">
                  <c:v>3</c:v>
                </c:pt>
              </c:numCache>
            </c:numRef>
          </c:val>
          <c:extLst>
            <c:ext xmlns:c16="http://schemas.microsoft.com/office/drawing/2014/chart" uri="{C3380CC4-5D6E-409C-BE32-E72D297353CC}">
              <c16:uniqueId val="{00000001-3671-4C41-B343-1C1F15176220}"/>
            </c:ext>
          </c:extLst>
        </c:ser>
        <c:ser>
          <c:idx val="2"/>
          <c:order val="2"/>
          <c:tx>
            <c:strRef>
              <c:f>'BMT revisions FSR 22'!$B$45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22'!$D$45:$K$45</c:f>
              <c:numCache>
                <c:formatCode>General</c:formatCode>
                <c:ptCount val="8"/>
                <c:pt idx="0">
                  <c:v>7</c:v>
                </c:pt>
                <c:pt idx="2">
                  <c:v>4</c:v>
                </c:pt>
                <c:pt idx="4">
                  <c:v>2</c:v>
                </c:pt>
                <c:pt idx="6">
                  <c:v>1</c:v>
                </c:pt>
              </c:numCache>
            </c:numRef>
          </c:val>
          <c:extLst>
            <c:ext xmlns:c16="http://schemas.microsoft.com/office/drawing/2014/chart" uri="{C3380CC4-5D6E-409C-BE32-E72D297353CC}">
              <c16:uniqueId val="{00000002-3671-4C41-B343-1C1F1517622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1'!$AR$81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B-40BE-86A9-8C983173708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B-40BE-86A9-8C983173708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7B-40BE-86A9-8C983173708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7B-40BE-86A9-8C983173708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1'!$AQ$82:$AQ$87</c:f>
              <c:strCache>
                <c:ptCount val="6"/>
                <c:pt idx="0">
                  <c:v>Year 0</c:v>
                </c:pt>
                <c:pt idx="1">
                  <c:v>Year 1</c:v>
                </c:pt>
                <c:pt idx="2">
                  <c:v>Year 2</c:v>
                </c:pt>
                <c:pt idx="3">
                  <c:v>Year 3</c:v>
                </c:pt>
                <c:pt idx="4">
                  <c:v>Year 4</c:v>
                </c:pt>
                <c:pt idx="5">
                  <c:v>Year 5</c:v>
                </c:pt>
              </c:strCache>
            </c:strRef>
          </c:cat>
          <c:val>
            <c:numRef>
              <c:f>'1. BMT UoA 1'!$AR$82:$AR$87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567B-40BE-86A9-8C9831737088}"/>
            </c:ext>
          </c:extLst>
        </c:ser>
        <c:ser>
          <c:idx val="1"/>
          <c:order val="1"/>
          <c:tx>
            <c:strRef>
              <c:f>'1. BMT UoA 1'!$AS$81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7B-40BE-86A9-8C983173708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1'!$AQ$82:$AQ$87</c:f>
              <c:strCache>
                <c:ptCount val="6"/>
                <c:pt idx="0">
                  <c:v>Year 0</c:v>
                </c:pt>
                <c:pt idx="1">
                  <c:v>Year 1</c:v>
                </c:pt>
                <c:pt idx="2">
                  <c:v>Year 2</c:v>
                </c:pt>
                <c:pt idx="3">
                  <c:v>Year 3</c:v>
                </c:pt>
                <c:pt idx="4">
                  <c:v>Year 4</c:v>
                </c:pt>
                <c:pt idx="5">
                  <c:v>Year 5</c:v>
                </c:pt>
              </c:strCache>
            </c:strRef>
          </c:cat>
          <c:val>
            <c:numRef>
              <c:f>'1. BMT UoA 1'!$AS$82:$AS$87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567B-40BE-86A9-8C983173708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9841-4648-9CDB-39E739F0E9BC}"/>
            </c:ext>
          </c:extLst>
        </c:ser>
        <c:ser>
          <c:idx val="1"/>
          <c:order val="1"/>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841-4648-9CDB-39E739F0E9BC}"/>
            </c:ext>
          </c:extLst>
        </c:ser>
        <c:ser>
          <c:idx val="2"/>
          <c:order val="2"/>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9841-4648-9CDB-39E739F0E9BC}"/>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2'!$AR$81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28-4A2B-8F81-82128627BF1C}"/>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28-4A2B-8F81-82128627BF1C}"/>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28-4A2B-8F81-82128627BF1C}"/>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28-4A2B-8F81-82128627BF1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2'!$AQ$82:$AQ$87</c:f>
              <c:strCache>
                <c:ptCount val="6"/>
                <c:pt idx="0">
                  <c:v>Year 0</c:v>
                </c:pt>
                <c:pt idx="1">
                  <c:v>Year 1</c:v>
                </c:pt>
                <c:pt idx="2">
                  <c:v>Year 2</c:v>
                </c:pt>
                <c:pt idx="3">
                  <c:v>Year 3</c:v>
                </c:pt>
                <c:pt idx="4">
                  <c:v>Year 4</c:v>
                </c:pt>
                <c:pt idx="5">
                  <c:v>Year 5</c:v>
                </c:pt>
              </c:strCache>
            </c:strRef>
          </c:cat>
          <c:val>
            <c:numRef>
              <c:f>'2. BMT UoA 2'!$AR$82:$AR$87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6028-4A2B-8F81-82128627BF1C}"/>
            </c:ext>
          </c:extLst>
        </c:ser>
        <c:ser>
          <c:idx val="1"/>
          <c:order val="1"/>
          <c:tx>
            <c:strRef>
              <c:f>'2. BMT UoA 2'!$AS$81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28-4A2B-8F81-82128627BF1C}"/>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2'!$AQ$82:$AQ$87</c:f>
              <c:strCache>
                <c:ptCount val="6"/>
                <c:pt idx="0">
                  <c:v>Year 0</c:v>
                </c:pt>
                <c:pt idx="1">
                  <c:v>Year 1</c:v>
                </c:pt>
                <c:pt idx="2">
                  <c:v>Year 2</c:v>
                </c:pt>
                <c:pt idx="3">
                  <c:v>Year 3</c:v>
                </c:pt>
                <c:pt idx="4">
                  <c:v>Year 4</c:v>
                </c:pt>
                <c:pt idx="5">
                  <c:v>Year 5</c:v>
                </c:pt>
              </c:strCache>
            </c:strRef>
          </c:cat>
          <c:val>
            <c:numRef>
              <c:f>'2. BMT UoA 2'!$AS$82:$AS$87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6028-4A2B-8F81-82128627BF1C}"/>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0B4B-48E5-8C18-85D06A6CCB63}"/>
            </c:ext>
          </c:extLst>
        </c:ser>
        <c:ser>
          <c:idx val="1"/>
          <c:order val="1"/>
          <c:tx>
            <c:strRef>
              <c:f>'2. BMT UoA 2'!$B$47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0B4B-48E5-8C18-85D06A6CCB63}"/>
            </c:ext>
          </c:extLst>
        </c:ser>
        <c:ser>
          <c:idx val="2"/>
          <c:order val="2"/>
          <c:tx>
            <c:strRef>
              <c:f>'2. BMT UoA 2'!$B$48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2'!$D$44:$K$44</c:f>
              <c:strCache>
                <c:ptCount val="7"/>
                <c:pt idx="0">
                  <c:v>All PIs</c:v>
                </c:pt>
                <c:pt idx="2">
                  <c:v>Principle 1</c:v>
                </c:pt>
                <c:pt idx="4">
                  <c:v>Principle 2</c:v>
                </c:pt>
                <c:pt idx="6">
                  <c:v>Principle 3</c:v>
                </c:pt>
              </c:strCache>
            </c:strRef>
          </c:cat>
          <c:val>
            <c:numRef>
              <c:f>'2. BMT UoA 2'!$D$48:$K$48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0B4B-48E5-8C18-85D06A6CCB63}"/>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3'!$AR$81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E4-42A0-BE9B-D28D4FA2B12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E4-42A0-BE9B-D28D4FA2B12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E4-42A0-BE9B-D28D4FA2B12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E4-42A0-BE9B-D28D4FA2B12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3'!$AQ$82:$AQ$87</c:f>
              <c:strCache>
                <c:ptCount val="6"/>
                <c:pt idx="0">
                  <c:v>Year 0</c:v>
                </c:pt>
                <c:pt idx="1">
                  <c:v>Year 1</c:v>
                </c:pt>
                <c:pt idx="2">
                  <c:v>Year 2</c:v>
                </c:pt>
                <c:pt idx="3">
                  <c:v>Year 3</c:v>
                </c:pt>
                <c:pt idx="4">
                  <c:v>Year 4</c:v>
                </c:pt>
                <c:pt idx="5">
                  <c:v>Year 5</c:v>
                </c:pt>
              </c:strCache>
            </c:strRef>
          </c:cat>
          <c:val>
            <c:numRef>
              <c:f>'3. BMT UoA 3'!$AR$82:$AR$87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EE4-42A0-BE9B-D28D4FA2B124}"/>
            </c:ext>
          </c:extLst>
        </c:ser>
        <c:ser>
          <c:idx val="1"/>
          <c:order val="1"/>
          <c:tx>
            <c:strRef>
              <c:f>'3. BMT UoA 3'!$AS$81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E4-42A0-BE9B-D28D4FA2B12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3'!$AQ$82:$AQ$87</c:f>
              <c:strCache>
                <c:ptCount val="6"/>
                <c:pt idx="0">
                  <c:v>Year 0</c:v>
                </c:pt>
                <c:pt idx="1">
                  <c:v>Year 1</c:v>
                </c:pt>
                <c:pt idx="2">
                  <c:v>Year 2</c:v>
                </c:pt>
                <c:pt idx="3">
                  <c:v>Year 3</c:v>
                </c:pt>
                <c:pt idx="4">
                  <c:v>Year 4</c:v>
                </c:pt>
                <c:pt idx="5">
                  <c:v>Year 5</c:v>
                </c:pt>
              </c:strCache>
            </c:strRef>
          </c:cat>
          <c:val>
            <c:numRef>
              <c:f>'3. BMT UoA 3'!$AS$82:$AS$87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EE4-42A0-BE9B-D28D4FA2B12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EFC9-491F-9EB8-8AB53A4EBFD3}"/>
            </c:ext>
          </c:extLst>
        </c:ser>
        <c:ser>
          <c:idx val="1"/>
          <c:order val="1"/>
          <c:tx>
            <c:strRef>
              <c:f>'3. BMT UoA 3'!$B$47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EFC9-491F-9EB8-8AB53A4EBFD3}"/>
            </c:ext>
          </c:extLst>
        </c:ser>
        <c:ser>
          <c:idx val="2"/>
          <c:order val="2"/>
          <c:tx>
            <c:strRef>
              <c:f>'3. BMT UoA 3'!$B$48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3'!$D$44:$K$44</c:f>
              <c:strCache>
                <c:ptCount val="7"/>
                <c:pt idx="0">
                  <c:v>All PIs</c:v>
                </c:pt>
                <c:pt idx="2">
                  <c:v>Principle 1</c:v>
                </c:pt>
                <c:pt idx="4">
                  <c:v>Principle 2</c:v>
                </c:pt>
                <c:pt idx="6">
                  <c:v>Principle 3</c:v>
                </c:pt>
              </c:strCache>
            </c:strRef>
          </c:cat>
          <c:val>
            <c:numRef>
              <c:f>'3. BMT UoA 3'!$D$48:$K$48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EFC9-491F-9EB8-8AB53A4EBFD3}"/>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4'!$AR$81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FC-4D16-9852-75C65E67E8FC}"/>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FC-4D16-9852-75C65E67E8FC}"/>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FC-4D16-9852-75C65E67E8FC}"/>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FC-4D16-9852-75C65E67E8F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4'!$AQ$82:$AQ$87</c:f>
              <c:strCache>
                <c:ptCount val="6"/>
                <c:pt idx="0">
                  <c:v>Year 0</c:v>
                </c:pt>
                <c:pt idx="1">
                  <c:v>Year 1</c:v>
                </c:pt>
                <c:pt idx="2">
                  <c:v>Year 2</c:v>
                </c:pt>
                <c:pt idx="3">
                  <c:v>Year 3</c:v>
                </c:pt>
                <c:pt idx="4">
                  <c:v>Year 4</c:v>
                </c:pt>
                <c:pt idx="5">
                  <c:v>Year 5</c:v>
                </c:pt>
              </c:strCache>
            </c:strRef>
          </c:cat>
          <c:val>
            <c:numRef>
              <c:f>'4. BMT UoA 4'!$AR$82:$AR$87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72FC-4D16-9852-75C65E67E8FC}"/>
            </c:ext>
          </c:extLst>
        </c:ser>
        <c:ser>
          <c:idx val="1"/>
          <c:order val="1"/>
          <c:tx>
            <c:strRef>
              <c:f>'4. BMT UoA 4'!$AS$81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FC-4D16-9852-75C65E67E8FC}"/>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4'!$AQ$82:$AQ$87</c:f>
              <c:strCache>
                <c:ptCount val="6"/>
                <c:pt idx="0">
                  <c:v>Year 0</c:v>
                </c:pt>
                <c:pt idx="1">
                  <c:v>Year 1</c:v>
                </c:pt>
                <c:pt idx="2">
                  <c:v>Year 2</c:v>
                </c:pt>
                <c:pt idx="3">
                  <c:v>Year 3</c:v>
                </c:pt>
                <c:pt idx="4">
                  <c:v>Year 4</c:v>
                </c:pt>
                <c:pt idx="5">
                  <c:v>Year 5</c:v>
                </c:pt>
              </c:strCache>
            </c:strRef>
          </c:cat>
          <c:val>
            <c:numRef>
              <c:f>'4. BMT UoA 4'!$AS$82:$AS$87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72FC-4D16-9852-75C65E67E8FC}"/>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4'!$D$44:$K$44</c:f>
              <c:strCache>
                <c:ptCount val="7"/>
                <c:pt idx="0">
                  <c:v>All PIs</c:v>
                </c:pt>
                <c:pt idx="2">
                  <c:v>Principle 1</c:v>
                </c:pt>
                <c:pt idx="4">
                  <c:v>Principle 2</c:v>
                </c:pt>
                <c:pt idx="6">
                  <c:v>Principle 3</c:v>
                </c:pt>
              </c:strCache>
            </c:strRef>
          </c:cat>
          <c:val>
            <c:numRef>
              <c:f>'4. BMT UoA 4'!$D$46:$K$46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E781-4A11-B96D-9365A326CD6A}"/>
            </c:ext>
          </c:extLst>
        </c:ser>
        <c:ser>
          <c:idx val="1"/>
          <c:order val="1"/>
          <c:tx>
            <c:strRef>
              <c:f>'4. BMT UoA 4'!$B$47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4'!$D$44:$K$44</c:f>
              <c:strCache>
                <c:ptCount val="7"/>
                <c:pt idx="0">
                  <c:v>All PIs</c:v>
                </c:pt>
                <c:pt idx="2">
                  <c:v>Principle 1</c:v>
                </c:pt>
                <c:pt idx="4">
                  <c:v>Principle 2</c:v>
                </c:pt>
                <c:pt idx="6">
                  <c:v>Principle 3</c:v>
                </c:pt>
              </c:strCache>
            </c:strRef>
          </c:cat>
          <c:val>
            <c:numRef>
              <c:f>'4. BMT UoA 4'!$D$47:$K$47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E781-4A11-B96D-9365A326CD6A}"/>
            </c:ext>
          </c:extLst>
        </c:ser>
        <c:ser>
          <c:idx val="2"/>
          <c:order val="2"/>
          <c:tx>
            <c:strRef>
              <c:f>'4. BMT UoA 4'!$B$48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4'!$D$44:$K$44</c:f>
              <c:strCache>
                <c:ptCount val="7"/>
                <c:pt idx="0">
                  <c:v>All PIs</c:v>
                </c:pt>
                <c:pt idx="2">
                  <c:v>Principle 1</c:v>
                </c:pt>
                <c:pt idx="4">
                  <c:v>Principle 2</c:v>
                </c:pt>
                <c:pt idx="6">
                  <c:v>Principle 3</c:v>
                </c:pt>
              </c:strCache>
            </c:strRef>
          </c:cat>
          <c:val>
            <c:numRef>
              <c:f>'4. BMT UoA 4'!$D$48:$K$48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E781-4A11-B96D-9365A326CD6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5'!$AR$81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F2-4A28-9E11-E9C6A25B824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F2-4A28-9E11-E9C6A25B824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F2-4A28-9E11-E9C6A25B824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F2-4A28-9E11-E9C6A25B824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5'!$AQ$82:$AQ$87</c:f>
              <c:strCache>
                <c:ptCount val="6"/>
                <c:pt idx="0">
                  <c:v>Year 0</c:v>
                </c:pt>
                <c:pt idx="1">
                  <c:v>Year 1</c:v>
                </c:pt>
                <c:pt idx="2">
                  <c:v>Year 2</c:v>
                </c:pt>
                <c:pt idx="3">
                  <c:v>Year 3</c:v>
                </c:pt>
                <c:pt idx="4">
                  <c:v>Year 4</c:v>
                </c:pt>
                <c:pt idx="5">
                  <c:v>Year 5</c:v>
                </c:pt>
              </c:strCache>
            </c:strRef>
          </c:cat>
          <c:val>
            <c:numRef>
              <c:f>'5. BMT UoA 5'!$AR$82:$AR$87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8CF2-4A28-9E11-E9C6A25B8245}"/>
            </c:ext>
          </c:extLst>
        </c:ser>
        <c:ser>
          <c:idx val="1"/>
          <c:order val="1"/>
          <c:tx>
            <c:strRef>
              <c:f>'5. BMT UoA 5'!$AS$81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F2-4A28-9E11-E9C6A25B824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5'!$AQ$82:$AQ$87</c:f>
              <c:strCache>
                <c:ptCount val="6"/>
                <c:pt idx="0">
                  <c:v>Year 0</c:v>
                </c:pt>
                <c:pt idx="1">
                  <c:v>Year 1</c:v>
                </c:pt>
                <c:pt idx="2">
                  <c:v>Year 2</c:v>
                </c:pt>
                <c:pt idx="3">
                  <c:v>Year 3</c:v>
                </c:pt>
                <c:pt idx="4">
                  <c:v>Year 4</c:v>
                </c:pt>
                <c:pt idx="5">
                  <c:v>Year 5</c:v>
                </c:pt>
              </c:strCache>
            </c:strRef>
          </c:cat>
          <c:val>
            <c:numRef>
              <c:f>'5. BMT UoA 5'!$AS$82:$AS$87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8CF2-4A28-9E11-E9C6A25B824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5'!$D$44:$K$44</c:f>
              <c:strCache>
                <c:ptCount val="7"/>
                <c:pt idx="0">
                  <c:v>All PIs</c:v>
                </c:pt>
                <c:pt idx="2">
                  <c:v>Principle 1</c:v>
                </c:pt>
                <c:pt idx="4">
                  <c:v>Principle 2</c:v>
                </c:pt>
                <c:pt idx="6">
                  <c:v>Principle 3</c:v>
                </c:pt>
              </c:strCache>
            </c:strRef>
          </c:cat>
          <c:val>
            <c:numRef>
              <c:f>'5. BMT UoA 5'!$D$46:$K$46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5AF-4129-BACF-D0DD8C05C155}"/>
            </c:ext>
          </c:extLst>
        </c:ser>
        <c:ser>
          <c:idx val="1"/>
          <c:order val="1"/>
          <c:tx>
            <c:strRef>
              <c:f>'5. BMT UoA 5'!$B$47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5'!$D$44:$K$44</c:f>
              <c:strCache>
                <c:ptCount val="7"/>
                <c:pt idx="0">
                  <c:v>All PIs</c:v>
                </c:pt>
                <c:pt idx="2">
                  <c:v>Principle 1</c:v>
                </c:pt>
                <c:pt idx="4">
                  <c:v>Principle 2</c:v>
                </c:pt>
                <c:pt idx="6">
                  <c:v>Principle 3</c:v>
                </c:pt>
              </c:strCache>
            </c:strRef>
          </c:cat>
          <c:val>
            <c:numRef>
              <c:f>'5. BMT UoA 5'!$D$47:$K$47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5AF-4129-BACF-D0DD8C05C155}"/>
            </c:ext>
          </c:extLst>
        </c:ser>
        <c:ser>
          <c:idx val="2"/>
          <c:order val="2"/>
          <c:tx>
            <c:strRef>
              <c:f>'5. BMT UoA 5'!$B$48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5'!$D$44:$K$44</c:f>
              <c:strCache>
                <c:ptCount val="7"/>
                <c:pt idx="0">
                  <c:v>All PIs</c:v>
                </c:pt>
                <c:pt idx="2">
                  <c:v>Principle 1</c:v>
                </c:pt>
                <c:pt idx="4">
                  <c:v>Principle 2</c:v>
                </c:pt>
                <c:pt idx="6">
                  <c:v>Principle 3</c:v>
                </c:pt>
              </c:strCache>
            </c:strRef>
          </c:cat>
          <c:val>
            <c:numRef>
              <c:f>'5. BMT UoA 5'!$D$48:$K$48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5AF-4129-BACF-D0DD8C05C15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6'!$AR$81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93-4E19-8596-B383F2AFC23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93-4E19-8596-B383F2AFC23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93-4E19-8596-B383F2AFC23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93-4E19-8596-B383F2AFC23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6'!$AQ$82:$AQ$87</c:f>
              <c:strCache>
                <c:ptCount val="6"/>
                <c:pt idx="0">
                  <c:v>Year 0</c:v>
                </c:pt>
                <c:pt idx="1">
                  <c:v>Year 1</c:v>
                </c:pt>
                <c:pt idx="2">
                  <c:v>Year 2</c:v>
                </c:pt>
                <c:pt idx="3">
                  <c:v>Year 3</c:v>
                </c:pt>
                <c:pt idx="4">
                  <c:v>Year 4</c:v>
                </c:pt>
                <c:pt idx="5">
                  <c:v>Year 5</c:v>
                </c:pt>
              </c:strCache>
            </c:strRef>
          </c:cat>
          <c:val>
            <c:numRef>
              <c:f>'6. BMT UoA 6'!$AR$82:$AR$87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1293-4E19-8596-B383F2AFC237}"/>
            </c:ext>
          </c:extLst>
        </c:ser>
        <c:ser>
          <c:idx val="1"/>
          <c:order val="1"/>
          <c:tx>
            <c:strRef>
              <c:f>'6. BMT UoA 6'!$AS$81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93-4E19-8596-B383F2AFC23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6'!$AQ$82:$AQ$87</c:f>
              <c:strCache>
                <c:ptCount val="6"/>
                <c:pt idx="0">
                  <c:v>Year 0</c:v>
                </c:pt>
                <c:pt idx="1">
                  <c:v>Year 1</c:v>
                </c:pt>
                <c:pt idx="2">
                  <c:v>Year 2</c:v>
                </c:pt>
                <c:pt idx="3">
                  <c:v>Year 3</c:v>
                </c:pt>
                <c:pt idx="4">
                  <c:v>Year 4</c:v>
                </c:pt>
                <c:pt idx="5">
                  <c:v>Year 5</c:v>
                </c:pt>
              </c:strCache>
            </c:strRef>
          </c:cat>
          <c:val>
            <c:numRef>
              <c:f>'6. BMT UoA 6'!$AS$82:$AS$87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1293-4E19-8596-B383F2AFC23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6'!$D$44:$K$44</c:f>
              <c:strCache>
                <c:ptCount val="7"/>
                <c:pt idx="0">
                  <c:v>All PIs</c:v>
                </c:pt>
                <c:pt idx="2">
                  <c:v>Principle 1</c:v>
                </c:pt>
                <c:pt idx="4">
                  <c:v>Principle 2</c:v>
                </c:pt>
                <c:pt idx="6">
                  <c:v>Principle 3</c:v>
                </c:pt>
              </c:strCache>
            </c:strRef>
          </c:cat>
          <c:val>
            <c:numRef>
              <c:f>'6. BMT UoA 6'!$D$46:$K$46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B972-4018-95DE-41A0DD73DB96}"/>
            </c:ext>
          </c:extLst>
        </c:ser>
        <c:ser>
          <c:idx val="1"/>
          <c:order val="1"/>
          <c:tx>
            <c:strRef>
              <c:f>'6. BMT UoA 6'!$B$47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6'!$D$44:$K$44</c:f>
              <c:strCache>
                <c:ptCount val="7"/>
                <c:pt idx="0">
                  <c:v>All PIs</c:v>
                </c:pt>
                <c:pt idx="2">
                  <c:v>Principle 1</c:v>
                </c:pt>
                <c:pt idx="4">
                  <c:v>Principle 2</c:v>
                </c:pt>
                <c:pt idx="6">
                  <c:v>Principle 3</c:v>
                </c:pt>
              </c:strCache>
            </c:strRef>
          </c:cat>
          <c:val>
            <c:numRef>
              <c:f>'6. BMT UoA 6'!$D$47:$K$47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B972-4018-95DE-41A0DD73DB96}"/>
            </c:ext>
          </c:extLst>
        </c:ser>
        <c:ser>
          <c:idx val="2"/>
          <c:order val="2"/>
          <c:tx>
            <c:strRef>
              <c:f>'6. BMT UoA 6'!$B$48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6'!$D$44:$K$44</c:f>
              <c:strCache>
                <c:ptCount val="7"/>
                <c:pt idx="0">
                  <c:v>All PIs</c:v>
                </c:pt>
                <c:pt idx="2">
                  <c:v>Principle 1</c:v>
                </c:pt>
                <c:pt idx="4">
                  <c:v>Principle 2</c:v>
                </c:pt>
                <c:pt idx="6">
                  <c:v>Principle 3</c:v>
                </c:pt>
              </c:strCache>
            </c:strRef>
          </c:cat>
          <c:val>
            <c:numRef>
              <c:f>'6. BMT UoA 6'!$D$48:$K$48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B972-4018-95DE-41A0DD73DB9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Example!$AS$92</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B2-4939-AF29-9DD5510C74F0}"/>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B2-4939-AF29-9DD5510C74F0}"/>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B2-4939-AF29-9DD5510C74F0}"/>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B2-4939-AF29-9DD5510C74F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Example!$AR$93:$AR$98</c:f>
              <c:strCache>
                <c:ptCount val="6"/>
                <c:pt idx="0">
                  <c:v>Year 0</c:v>
                </c:pt>
                <c:pt idx="1">
                  <c:v>Year 1</c:v>
                </c:pt>
                <c:pt idx="2">
                  <c:v>Year 2</c:v>
                </c:pt>
                <c:pt idx="3">
                  <c:v>Year 3</c:v>
                </c:pt>
                <c:pt idx="4">
                  <c:v>Year 4</c:v>
                </c:pt>
                <c:pt idx="5">
                  <c:v>Year 5</c:v>
                </c:pt>
              </c:strCache>
            </c:strRef>
          </c:cat>
          <c:val>
            <c:numRef>
              <c:f>Example!$AS$93:$AS$98</c:f>
              <c:numCache>
                <c:formatCode>0.00</c:formatCode>
                <c:ptCount val="6"/>
                <c:pt idx="1">
                  <c:v>0.39285714285714285</c:v>
                </c:pt>
                <c:pt idx="2">
                  <c:v>0.5357142857142857</c:v>
                </c:pt>
                <c:pt idx="3">
                  <c:v>0.7142857142857143</c:v>
                </c:pt>
                <c:pt idx="4">
                  <c:v>0.7678571428571429</c:v>
                </c:pt>
                <c:pt idx="5">
                  <c:v>0.8214285714285714</c:v>
                </c:pt>
              </c:numCache>
            </c:numRef>
          </c:val>
          <c:smooth val="0"/>
          <c:extLst>
            <c:ext xmlns:c16="http://schemas.microsoft.com/office/drawing/2014/chart" uri="{C3380CC4-5D6E-409C-BE32-E72D297353CC}">
              <c16:uniqueId val="{00000004-8BB2-4939-AF29-9DD5510C74F0}"/>
            </c:ext>
          </c:extLst>
        </c:ser>
        <c:ser>
          <c:idx val="1"/>
          <c:order val="1"/>
          <c:tx>
            <c:strRef>
              <c:f>Example!$AT$92</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B2-4939-AF29-9DD5510C74F0}"/>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Example!$AR$93:$AR$98</c:f>
              <c:strCache>
                <c:ptCount val="6"/>
                <c:pt idx="0">
                  <c:v>Year 0</c:v>
                </c:pt>
                <c:pt idx="1">
                  <c:v>Year 1</c:v>
                </c:pt>
                <c:pt idx="2">
                  <c:v>Year 2</c:v>
                </c:pt>
                <c:pt idx="3">
                  <c:v>Year 3</c:v>
                </c:pt>
                <c:pt idx="4">
                  <c:v>Year 4</c:v>
                </c:pt>
                <c:pt idx="5">
                  <c:v>Year 5</c:v>
                </c:pt>
              </c:strCache>
            </c:strRef>
          </c:cat>
          <c:val>
            <c:numRef>
              <c:f>Example!$AT$93:$AT$98</c:f>
              <c:numCache>
                <c:formatCode>0.00</c:formatCode>
                <c:ptCount val="6"/>
                <c:pt idx="0">
                  <c:v>0.3392857142857143</c:v>
                </c:pt>
                <c:pt idx="1">
                  <c:v>0.35714285714285715</c:v>
                </c:pt>
                <c:pt idx="2">
                  <c:v>0.5178571428571429</c:v>
                </c:pt>
                <c:pt idx="3">
                  <c:v>0.6964285714285714</c:v>
                </c:pt>
                <c:pt idx="4">
                  <c:v>#N/A</c:v>
                </c:pt>
                <c:pt idx="5">
                  <c:v>#N/A</c:v>
                </c:pt>
              </c:numCache>
            </c:numRef>
          </c:val>
          <c:smooth val="0"/>
          <c:extLst>
            <c:ext xmlns:c16="http://schemas.microsoft.com/office/drawing/2014/chart" uri="{C3380CC4-5D6E-409C-BE32-E72D297353CC}">
              <c16:uniqueId val="{00000006-8BB2-4939-AF29-9DD5510C74F0}"/>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Example!$D$46:$K$46</c:f>
              <c:numCache>
                <c:formatCode>General</c:formatCode>
                <c:ptCount val="8"/>
                <c:pt idx="0">
                  <c:v>11</c:v>
                </c:pt>
                <c:pt idx="2">
                  <c:v>5</c:v>
                </c:pt>
                <c:pt idx="4">
                  <c:v>3</c:v>
                </c:pt>
                <c:pt idx="6">
                  <c:v>3</c:v>
                </c:pt>
              </c:numCache>
            </c:numRef>
          </c:val>
          <c:extLst>
            <c:ext xmlns:c16="http://schemas.microsoft.com/office/drawing/2014/chart" uri="{C3380CC4-5D6E-409C-BE32-E72D297353CC}">
              <c16:uniqueId val="{00000000-2CC3-434E-8B01-DBF3888C7367}"/>
            </c:ext>
          </c:extLst>
        </c:ser>
        <c:ser>
          <c:idx val="1"/>
          <c:order val="1"/>
          <c:tx>
            <c:strRef>
              <c:f>Example!$B$47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Example!$D$47:$K$47</c:f>
              <c:numCache>
                <c:formatCode>General</c:formatCode>
                <c:ptCount val="8"/>
                <c:pt idx="0">
                  <c:v>17</c:v>
                </c:pt>
                <c:pt idx="2">
                  <c:v>4</c:v>
                </c:pt>
                <c:pt idx="4">
                  <c:v>9</c:v>
                </c:pt>
                <c:pt idx="6">
                  <c:v>4</c:v>
                </c:pt>
              </c:numCache>
            </c:numRef>
          </c:val>
          <c:extLst>
            <c:ext xmlns:c16="http://schemas.microsoft.com/office/drawing/2014/chart" uri="{C3380CC4-5D6E-409C-BE32-E72D297353CC}">
              <c16:uniqueId val="{00000001-2CC3-434E-8B01-DBF3888C7367}"/>
            </c:ext>
          </c:extLst>
        </c:ser>
        <c:ser>
          <c:idx val="2"/>
          <c:order val="2"/>
          <c:tx>
            <c:strRef>
              <c:f>Example!$B$48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Example!$D$44:$K$44</c:f>
              <c:strCache>
                <c:ptCount val="7"/>
                <c:pt idx="0">
                  <c:v>All PIs</c:v>
                </c:pt>
                <c:pt idx="2">
                  <c:v>Principle 1</c:v>
                </c:pt>
                <c:pt idx="4">
                  <c:v>Principle 2</c:v>
                </c:pt>
                <c:pt idx="6">
                  <c:v>Principle 3</c:v>
                </c:pt>
              </c:strCache>
            </c:strRef>
          </c:cat>
          <c:val>
            <c:numRef>
              <c:f>Example!$D$48:$K$48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2CC3-434E-8B01-DBF3888C7367}"/>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474384</xdr:colOff>
      <xdr:row>8</xdr:row>
      <xdr:rowOff>148168</xdr:rowOff>
    </xdr:from>
    <xdr:to>
      <xdr:col>8</xdr:col>
      <xdr:colOff>92499</xdr:colOff>
      <xdr:row>21</xdr:row>
      <xdr:rowOff>59841</xdr:rowOff>
    </xdr:to>
    <xdr:pic>
      <xdr:nvPicPr>
        <xdr:cNvPr id="6" name="Picture 3">
          <a:extLst>
            <a:ext uri="{FF2B5EF4-FFF2-40B4-BE49-F238E27FC236}">
              <a16:creationId xmlns:a16="http://schemas.microsoft.com/office/drawing/2014/main" id="{8D90849F-4703-00D7-A229-89C03D254975}"/>
            </a:ext>
          </a:extLst>
        </xdr:cNvPr>
        <xdr:cNvPicPr>
          <a:picLocks noChangeAspect="1"/>
        </xdr:cNvPicPr>
      </xdr:nvPicPr>
      <xdr:blipFill>
        <a:blip xmlns:r="http://schemas.openxmlformats.org/officeDocument/2006/relationships" r:embed="rId1"/>
        <a:stretch>
          <a:fillRect/>
        </a:stretch>
      </xdr:blipFill>
      <xdr:spPr>
        <a:xfrm>
          <a:off x="1373967" y="1830918"/>
          <a:ext cx="3441450" cy="271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F846D5EE-1BD8-4CF9-9622-49F0773CF385}"/>
            </a:ext>
            <a:ext uri="{147F2762-F138-4A5C-976F-8EAC2B608ADB}">
              <a16:predDERef xmlns:a16="http://schemas.microsoft.com/office/drawing/2014/main" pre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73818</xdr:colOff>
      <xdr:row>155</xdr:row>
      <xdr:rowOff>122996</xdr:rowOff>
    </xdr:to>
    <xdr:pic>
      <xdr:nvPicPr>
        <xdr:cNvPr id="4" name="Picture 3">
          <a:extLst>
            <a:ext uri="{FF2B5EF4-FFF2-40B4-BE49-F238E27FC236}">
              <a16:creationId xmlns:a16="http://schemas.microsoft.com/office/drawing/2014/main" id="{722873EB-5474-4191-B839-AE9EED2D82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60813"/>
          <a:ext cx="7227093" cy="122996"/>
        </a:xfrm>
        <a:prstGeom prst="rect">
          <a:avLst/>
        </a:prstGeom>
      </xdr:spPr>
    </xdr:pic>
    <xdr:clientData/>
  </xdr:twoCellAnchor>
  <xdr:twoCellAnchor editAs="oneCell">
    <xdr:from>
      <xdr:col>0</xdr:col>
      <xdr:colOff>0</xdr:colOff>
      <xdr:row>32</xdr:row>
      <xdr:rowOff>0</xdr:rowOff>
    </xdr:from>
    <xdr:to>
      <xdr:col>10</xdr:col>
      <xdr:colOff>73818</xdr:colOff>
      <xdr:row>32</xdr:row>
      <xdr:rowOff>122996</xdr:rowOff>
    </xdr:to>
    <xdr:pic>
      <xdr:nvPicPr>
        <xdr:cNvPr id="5" name="Picture 4">
          <a:extLst>
            <a:ext uri="{FF2B5EF4-FFF2-40B4-BE49-F238E27FC236}">
              <a16:creationId xmlns:a16="http://schemas.microsoft.com/office/drawing/2014/main" id="{7FE4039F-E9CF-4A6D-832B-529023B9B6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31656"/>
          <a:ext cx="7227093"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0DF1BD88-3693-44E4-BC18-B8BB76046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117785</xdr:rowOff>
    </xdr:from>
    <xdr:to>
      <xdr:col>11</xdr:col>
      <xdr:colOff>2903</xdr:colOff>
      <xdr:row>71</xdr:row>
      <xdr:rowOff>152400</xdr:rowOff>
    </xdr:to>
    <xdr:graphicFrame macro="">
      <xdr:nvGraphicFramePr>
        <xdr:cNvPr id="3" name="Chart 2">
          <a:extLst>
            <a:ext uri="{FF2B5EF4-FFF2-40B4-BE49-F238E27FC236}">
              <a16:creationId xmlns:a16="http://schemas.microsoft.com/office/drawing/2014/main" id="{8DD80721-78DA-43B8-9F02-E5033AA19B9B}"/>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668178</xdr:colOff>
      <xdr:row>161</xdr:row>
      <xdr:rowOff>117281</xdr:rowOff>
    </xdr:to>
    <xdr:pic>
      <xdr:nvPicPr>
        <xdr:cNvPr id="4" name="Picture 3">
          <a:extLst>
            <a:ext uri="{FF2B5EF4-FFF2-40B4-BE49-F238E27FC236}">
              <a16:creationId xmlns:a16="http://schemas.microsoft.com/office/drawing/2014/main" id="{D990DF56-1AEB-443A-8F32-70E84A974E2B}"/>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94225"/>
          <a:ext cx="7259478" cy="117281"/>
        </a:xfrm>
        <a:prstGeom prst="rect">
          <a:avLst/>
        </a:prstGeom>
      </xdr:spPr>
    </xdr:pic>
    <xdr:clientData/>
  </xdr:twoCellAnchor>
  <xdr:twoCellAnchor editAs="oneCell">
    <xdr:from>
      <xdr:col>0</xdr:col>
      <xdr:colOff>0</xdr:colOff>
      <xdr:row>35</xdr:row>
      <xdr:rowOff>0</xdr:rowOff>
    </xdr:from>
    <xdr:to>
      <xdr:col>9</xdr:col>
      <xdr:colOff>668178</xdr:colOff>
      <xdr:row>35</xdr:row>
      <xdr:rowOff>117281</xdr:rowOff>
    </xdr:to>
    <xdr:pic>
      <xdr:nvPicPr>
        <xdr:cNvPr id="5" name="Picture 4">
          <a:extLst>
            <a:ext uri="{FF2B5EF4-FFF2-40B4-BE49-F238E27FC236}">
              <a16:creationId xmlns:a16="http://schemas.microsoft.com/office/drawing/2014/main" id="{4D7D602F-C817-4C32-9697-8CDFB039B495}"/>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59478" cy="117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2B609517-BF2C-47B1-B1FD-C739B94D3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117785</xdr:rowOff>
    </xdr:from>
    <xdr:to>
      <xdr:col>11</xdr:col>
      <xdr:colOff>2903</xdr:colOff>
      <xdr:row>71</xdr:row>
      <xdr:rowOff>152400</xdr:rowOff>
    </xdr:to>
    <xdr:graphicFrame macro="">
      <xdr:nvGraphicFramePr>
        <xdr:cNvPr id="3" name="Chart 2">
          <a:extLst>
            <a:ext uri="{FF2B5EF4-FFF2-40B4-BE49-F238E27FC236}">
              <a16:creationId xmlns:a16="http://schemas.microsoft.com/office/drawing/2014/main" id="{A309B6DD-AFE1-41B3-A3CF-7AF1F725A205}"/>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668178</xdr:colOff>
      <xdr:row>161</xdr:row>
      <xdr:rowOff>117281</xdr:rowOff>
    </xdr:to>
    <xdr:pic>
      <xdr:nvPicPr>
        <xdr:cNvPr id="4" name="Picture 3">
          <a:extLst>
            <a:ext uri="{FF2B5EF4-FFF2-40B4-BE49-F238E27FC236}">
              <a16:creationId xmlns:a16="http://schemas.microsoft.com/office/drawing/2014/main" id="{6C536038-4EF9-4B4E-B7A0-DF37E4E36911}"/>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94225"/>
          <a:ext cx="7259478" cy="117281"/>
        </a:xfrm>
        <a:prstGeom prst="rect">
          <a:avLst/>
        </a:prstGeom>
      </xdr:spPr>
    </xdr:pic>
    <xdr:clientData/>
  </xdr:twoCellAnchor>
  <xdr:twoCellAnchor editAs="oneCell">
    <xdr:from>
      <xdr:col>0</xdr:col>
      <xdr:colOff>0</xdr:colOff>
      <xdr:row>35</xdr:row>
      <xdr:rowOff>0</xdr:rowOff>
    </xdr:from>
    <xdr:to>
      <xdr:col>9</xdr:col>
      <xdr:colOff>668178</xdr:colOff>
      <xdr:row>35</xdr:row>
      <xdr:rowOff>117281</xdr:rowOff>
    </xdr:to>
    <xdr:pic>
      <xdr:nvPicPr>
        <xdr:cNvPr id="5" name="Picture 4">
          <a:extLst>
            <a:ext uri="{FF2B5EF4-FFF2-40B4-BE49-F238E27FC236}">
              <a16:creationId xmlns:a16="http://schemas.microsoft.com/office/drawing/2014/main" id="{1A67A9C9-F30A-49AB-8FE2-6D59154D196B}"/>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59478" cy="117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464F5705-1087-479E-A5D6-E463A6DF6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117785</xdr:rowOff>
    </xdr:from>
    <xdr:to>
      <xdr:col>11</xdr:col>
      <xdr:colOff>2903</xdr:colOff>
      <xdr:row>71</xdr:row>
      <xdr:rowOff>152400</xdr:rowOff>
    </xdr:to>
    <xdr:graphicFrame macro="">
      <xdr:nvGraphicFramePr>
        <xdr:cNvPr id="3" name="Chart 2">
          <a:extLst>
            <a:ext uri="{FF2B5EF4-FFF2-40B4-BE49-F238E27FC236}">
              <a16:creationId xmlns:a16="http://schemas.microsoft.com/office/drawing/2014/main" id="{120A790D-7005-432C-9C38-F129F2D146A0}"/>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668178</xdr:colOff>
      <xdr:row>161</xdr:row>
      <xdr:rowOff>117281</xdr:rowOff>
    </xdr:to>
    <xdr:pic>
      <xdr:nvPicPr>
        <xdr:cNvPr id="4" name="Picture 3">
          <a:extLst>
            <a:ext uri="{FF2B5EF4-FFF2-40B4-BE49-F238E27FC236}">
              <a16:creationId xmlns:a16="http://schemas.microsoft.com/office/drawing/2014/main" id="{82381345-CD8F-416B-8581-6C94A02A74FA}"/>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94225"/>
          <a:ext cx="7259478" cy="117281"/>
        </a:xfrm>
        <a:prstGeom prst="rect">
          <a:avLst/>
        </a:prstGeom>
      </xdr:spPr>
    </xdr:pic>
    <xdr:clientData/>
  </xdr:twoCellAnchor>
  <xdr:twoCellAnchor editAs="oneCell">
    <xdr:from>
      <xdr:col>0</xdr:col>
      <xdr:colOff>0</xdr:colOff>
      <xdr:row>35</xdr:row>
      <xdr:rowOff>0</xdr:rowOff>
    </xdr:from>
    <xdr:to>
      <xdr:col>9</xdr:col>
      <xdr:colOff>668178</xdr:colOff>
      <xdr:row>35</xdr:row>
      <xdr:rowOff>117281</xdr:rowOff>
    </xdr:to>
    <xdr:pic>
      <xdr:nvPicPr>
        <xdr:cNvPr id="5" name="Picture 4">
          <a:extLst>
            <a:ext uri="{FF2B5EF4-FFF2-40B4-BE49-F238E27FC236}">
              <a16:creationId xmlns:a16="http://schemas.microsoft.com/office/drawing/2014/main" id="{82D9E528-954C-4171-AFE0-211D3F87ABBC}"/>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59478" cy="1172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6B512B49-2C63-4783-B404-6DDDB4D8B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117785</xdr:rowOff>
    </xdr:from>
    <xdr:to>
      <xdr:col>11</xdr:col>
      <xdr:colOff>2903</xdr:colOff>
      <xdr:row>71</xdr:row>
      <xdr:rowOff>152400</xdr:rowOff>
    </xdr:to>
    <xdr:graphicFrame macro="">
      <xdr:nvGraphicFramePr>
        <xdr:cNvPr id="3" name="Chart 2">
          <a:extLst>
            <a:ext uri="{FF2B5EF4-FFF2-40B4-BE49-F238E27FC236}">
              <a16:creationId xmlns:a16="http://schemas.microsoft.com/office/drawing/2014/main" id="{EFEC0065-F884-4292-94F5-9C319A6F1849}"/>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668178</xdr:colOff>
      <xdr:row>161</xdr:row>
      <xdr:rowOff>117281</xdr:rowOff>
    </xdr:to>
    <xdr:pic>
      <xdr:nvPicPr>
        <xdr:cNvPr id="4" name="Picture 3">
          <a:extLst>
            <a:ext uri="{FF2B5EF4-FFF2-40B4-BE49-F238E27FC236}">
              <a16:creationId xmlns:a16="http://schemas.microsoft.com/office/drawing/2014/main" id="{FBADB32E-EE8B-4F22-975B-1715FFEDC765}"/>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94225"/>
          <a:ext cx="7259478" cy="117281"/>
        </a:xfrm>
        <a:prstGeom prst="rect">
          <a:avLst/>
        </a:prstGeom>
      </xdr:spPr>
    </xdr:pic>
    <xdr:clientData/>
  </xdr:twoCellAnchor>
  <xdr:twoCellAnchor editAs="oneCell">
    <xdr:from>
      <xdr:col>0</xdr:col>
      <xdr:colOff>0</xdr:colOff>
      <xdr:row>35</xdr:row>
      <xdr:rowOff>0</xdr:rowOff>
    </xdr:from>
    <xdr:to>
      <xdr:col>9</xdr:col>
      <xdr:colOff>668178</xdr:colOff>
      <xdr:row>35</xdr:row>
      <xdr:rowOff>117281</xdr:rowOff>
    </xdr:to>
    <xdr:pic>
      <xdr:nvPicPr>
        <xdr:cNvPr id="5" name="Picture 4">
          <a:extLst>
            <a:ext uri="{FF2B5EF4-FFF2-40B4-BE49-F238E27FC236}">
              <a16:creationId xmlns:a16="http://schemas.microsoft.com/office/drawing/2014/main" id="{5EB99838-C3DC-4C29-8F0B-699B4A4A4A19}"/>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59478" cy="1172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3276981-DA12-46CD-A65E-63EBB897A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117785</xdr:rowOff>
    </xdr:from>
    <xdr:to>
      <xdr:col>11</xdr:col>
      <xdr:colOff>2903</xdr:colOff>
      <xdr:row>71</xdr:row>
      <xdr:rowOff>152400</xdr:rowOff>
    </xdr:to>
    <xdr:graphicFrame macro="">
      <xdr:nvGraphicFramePr>
        <xdr:cNvPr id="3" name="Chart 2">
          <a:extLst>
            <a:ext uri="{FF2B5EF4-FFF2-40B4-BE49-F238E27FC236}">
              <a16:creationId xmlns:a16="http://schemas.microsoft.com/office/drawing/2014/main" id="{453F9295-8DD7-4642-B140-F54432C2EAC5}"/>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668178</xdr:colOff>
      <xdr:row>161</xdr:row>
      <xdr:rowOff>117281</xdr:rowOff>
    </xdr:to>
    <xdr:pic>
      <xdr:nvPicPr>
        <xdr:cNvPr id="4" name="Picture 3">
          <a:extLst>
            <a:ext uri="{FF2B5EF4-FFF2-40B4-BE49-F238E27FC236}">
              <a16:creationId xmlns:a16="http://schemas.microsoft.com/office/drawing/2014/main" id="{B88A8BC2-8574-420B-BD9F-C19BB3ECEC1D}"/>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94225"/>
          <a:ext cx="7259478" cy="117281"/>
        </a:xfrm>
        <a:prstGeom prst="rect">
          <a:avLst/>
        </a:prstGeom>
      </xdr:spPr>
    </xdr:pic>
    <xdr:clientData/>
  </xdr:twoCellAnchor>
  <xdr:twoCellAnchor editAs="oneCell">
    <xdr:from>
      <xdr:col>0</xdr:col>
      <xdr:colOff>0</xdr:colOff>
      <xdr:row>35</xdr:row>
      <xdr:rowOff>0</xdr:rowOff>
    </xdr:from>
    <xdr:to>
      <xdr:col>9</xdr:col>
      <xdr:colOff>668178</xdr:colOff>
      <xdr:row>35</xdr:row>
      <xdr:rowOff>117281</xdr:rowOff>
    </xdr:to>
    <xdr:pic>
      <xdr:nvPicPr>
        <xdr:cNvPr id="5" name="Picture 4">
          <a:extLst>
            <a:ext uri="{FF2B5EF4-FFF2-40B4-BE49-F238E27FC236}">
              <a16:creationId xmlns:a16="http://schemas.microsoft.com/office/drawing/2014/main" id="{5ED5A115-2933-40FC-A623-86F577897F9C}"/>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59478" cy="1172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030802C-22CC-4B0C-B7F0-ED23EF744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117785</xdr:rowOff>
    </xdr:from>
    <xdr:to>
      <xdr:col>11</xdr:col>
      <xdr:colOff>2903</xdr:colOff>
      <xdr:row>71</xdr:row>
      <xdr:rowOff>152400</xdr:rowOff>
    </xdr:to>
    <xdr:graphicFrame macro="">
      <xdr:nvGraphicFramePr>
        <xdr:cNvPr id="3" name="Chart 2">
          <a:extLst>
            <a:ext uri="{FF2B5EF4-FFF2-40B4-BE49-F238E27FC236}">
              <a16:creationId xmlns:a16="http://schemas.microsoft.com/office/drawing/2014/main" id="{3BE35E9D-7205-4F5C-B349-887C4D2AA3B5}"/>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668178</xdr:colOff>
      <xdr:row>161</xdr:row>
      <xdr:rowOff>117281</xdr:rowOff>
    </xdr:to>
    <xdr:pic>
      <xdr:nvPicPr>
        <xdr:cNvPr id="4" name="Picture 3">
          <a:extLst>
            <a:ext uri="{FF2B5EF4-FFF2-40B4-BE49-F238E27FC236}">
              <a16:creationId xmlns:a16="http://schemas.microsoft.com/office/drawing/2014/main" id="{F204233C-ED66-43F7-8147-363C979117A8}"/>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94225"/>
          <a:ext cx="7259478" cy="117281"/>
        </a:xfrm>
        <a:prstGeom prst="rect">
          <a:avLst/>
        </a:prstGeom>
      </xdr:spPr>
    </xdr:pic>
    <xdr:clientData/>
  </xdr:twoCellAnchor>
  <xdr:twoCellAnchor editAs="oneCell">
    <xdr:from>
      <xdr:col>0</xdr:col>
      <xdr:colOff>0</xdr:colOff>
      <xdr:row>35</xdr:row>
      <xdr:rowOff>0</xdr:rowOff>
    </xdr:from>
    <xdr:to>
      <xdr:col>9</xdr:col>
      <xdr:colOff>668178</xdr:colOff>
      <xdr:row>35</xdr:row>
      <xdr:rowOff>117281</xdr:rowOff>
    </xdr:to>
    <xdr:pic>
      <xdr:nvPicPr>
        <xdr:cNvPr id="5" name="Picture 4">
          <a:extLst>
            <a:ext uri="{FF2B5EF4-FFF2-40B4-BE49-F238E27FC236}">
              <a16:creationId xmlns:a16="http://schemas.microsoft.com/office/drawing/2014/main" id="{4C8A0785-E047-476B-9249-FB495D7F4387}"/>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59478" cy="1172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11" name="Chart 1">
          <a:extLst>
            <a:ext uri="{FF2B5EF4-FFF2-40B4-BE49-F238E27FC236}">
              <a16:creationId xmlns:a16="http://schemas.microsoft.com/office/drawing/2014/main" id="{A5081E33-FD75-47DF-B681-95BA19D6A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117785</xdr:rowOff>
    </xdr:from>
    <xdr:to>
      <xdr:col>11</xdr:col>
      <xdr:colOff>2903</xdr:colOff>
      <xdr:row>71</xdr:row>
      <xdr:rowOff>152400</xdr:rowOff>
    </xdr:to>
    <xdr:graphicFrame macro="">
      <xdr:nvGraphicFramePr>
        <xdr:cNvPr id="20" name="Chart 2">
          <a:extLst>
            <a:ext uri="{FF2B5EF4-FFF2-40B4-BE49-F238E27FC236}">
              <a16:creationId xmlns:a16="http://schemas.microsoft.com/office/drawing/2014/main" id="{163420A4-DC01-4F7A-A178-D6484223CFE4}"/>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9</xdr:col>
      <xdr:colOff>668178</xdr:colOff>
      <xdr:row>161</xdr:row>
      <xdr:rowOff>117281</xdr:rowOff>
    </xdr:to>
    <xdr:pic>
      <xdr:nvPicPr>
        <xdr:cNvPr id="4" name="Picture 3">
          <a:extLst>
            <a:ext uri="{FF2B5EF4-FFF2-40B4-BE49-F238E27FC236}">
              <a16:creationId xmlns:a16="http://schemas.microsoft.com/office/drawing/2014/main" id="{3274DE1B-FB0F-42F9-8924-E39A26AD9849}"/>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994225"/>
          <a:ext cx="7259478" cy="117281"/>
        </a:xfrm>
        <a:prstGeom prst="rect">
          <a:avLst/>
        </a:prstGeom>
      </xdr:spPr>
    </xdr:pic>
    <xdr:clientData/>
  </xdr:twoCellAnchor>
  <xdr:twoCellAnchor editAs="oneCell">
    <xdr:from>
      <xdr:col>0</xdr:col>
      <xdr:colOff>0</xdr:colOff>
      <xdr:row>35</xdr:row>
      <xdr:rowOff>0</xdr:rowOff>
    </xdr:from>
    <xdr:to>
      <xdr:col>9</xdr:col>
      <xdr:colOff>668178</xdr:colOff>
      <xdr:row>35</xdr:row>
      <xdr:rowOff>117281</xdr:rowOff>
    </xdr:to>
    <xdr:pic>
      <xdr:nvPicPr>
        <xdr:cNvPr id="5" name="Picture 4">
          <a:extLst>
            <a:ext uri="{FF2B5EF4-FFF2-40B4-BE49-F238E27FC236}">
              <a16:creationId xmlns:a16="http://schemas.microsoft.com/office/drawing/2014/main" id="{E71FC8F4-B451-4BA5-9CCA-941ED95FAF9D}"/>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267450"/>
          <a:ext cx="7259478" cy="117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AECA60-219C-4190-B461-C6BC086A091A}" name="List167834567910" displayName="List167834567910" ref="BE2:BF6" totalsRowShown="0" headerRowDxfId="129" dataDxfId="128">
  <autoFilter ref="BE2:BF6" xr:uid="{00000000-0009-0000-0100-000001000000}"/>
  <tableColumns count="2">
    <tableColumn id="1" xr3:uid="{134701B0-C2A8-4D36-BE86-3B7FE4335806}" name="Option" dataDxfId="127"/>
    <tableColumn id="2" xr3:uid="{3AEAA19C-415B-4AB8-BC5F-F5371E84ACB0}" name="Score" dataDxfId="1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05D38E-8317-4EF2-908D-BCB19876097F}" name="List167834567910231213141516172345674" displayName="List167834567910231213141516172345674" ref="AZ2:BA6" totalsRowShown="0" headerRowDxfId="111" dataDxfId="110">
  <autoFilter ref="AZ2:BA6" xr:uid="{00000000-0009-0000-0100-000001000000}"/>
  <tableColumns count="2">
    <tableColumn id="1" xr3:uid="{5EDC1D54-3728-4429-8375-E7AB099239D1}" name="Option" dataDxfId="109"/>
    <tableColumn id="2" xr3:uid="{9C6A0240-903D-4D3A-8044-B0090303C59B}" name="Score" dataDxfId="10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EFEFCE-403C-451F-98DE-5490394CA86A}" name="List1678345679102312131415161723456745" displayName="List1678345679102312131415161723456745" ref="AZ2:BA6" totalsRowShown="0" headerRowDxfId="93" dataDxfId="92">
  <autoFilter ref="AZ2:BA6" xr:uid="{00000000-0009-0000-0100-000001000000}"/>
  <tableColumns count="2">
    <tableColumn id="1" xr3:uid="{C1104722-8D41-4414-97FD-0659F894C7F7}" name="Option" dataDxfId="91"/>
    <tableColumn id="2" xr3:uid="{8F91EC75-6B10-4DD5-9DAE-46424F0E80E6}" name="Score" dataDxfId="9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4A421D-80FA-42D2-888C-C73868A1AC61}" name="List16783456791023121314151617234567456" displayName="List16783456791023121314151617234567456" ref="AZ2:BA6" totalsRowShown="0" headerRowDxfId="75" dataDxfId="74">
  <autoFilter ref="AZ2:BA6" xr:uid="{00000000-0009-0000-0100-000001000000}"/>
  <tableColumns count="2">
    <tableColumn id="1" xr3:uid="{E80AB348-F0BC-4A90-AF64-646420F289AA}" name="Option" dataDxfId="73"/>
    <tableColumn id="2" xr3:uid="{0E0CD6BE-11BE-4F5B-BB07-63E1EFA45AFF}" name="Score" dataDxfId="7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04D44E4-C9C7-4D4A-A2D6-6937F844BDC5}" name="List167834567910231213141516172345674568" displayName="List167834567910231213141516172345674568" ref="AZ2:BA6" totalsRowShown="0" headerRowDxfId="57" dataDxfId="56">
  <autoFilter ref="AZ2:BA6" xr:uid="{00000000-0009-0000-0100-000001000000}"/>
  <tableColumns count="2">
    <tableColumn id="1" xr3:uid="{E46A1BFE-3584-4DE7-A4B2-0576E9F19976}" name="Option" dataDxfId="55"/>
    <tableColumn id="2" xr3:uid="{D439F284-7BEE-41B6-A65B-106FE0F91DC7}" name="Score" dataDxfId="5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9EDC66-5EC0-4F2C-B627-CDCDFD107536}" name="List1678345679102312131415161723456745689" displayName="List1678345679102312131415161723456745689" ref="AZ2:BA6" totalsRowShown="0" headerRowDxfId="39" dataDxfId="38">
  <autoFilter ref="AZ2:BA6" xr:uid="{00000000-0009-0000-0100-000001000000}"/>
  <tableColumns count="2">
    <tableColumn id="1" xr3:uid="{1957ADC2-4F79-478A-B1C0-707330F867E7}" name="Option" dataDxfId="37"/>
    <tableColumn id="2" xr3:uid="{25CCF4BE-1481-4821-9E51-B3FF6CFDB97E}" name="Score" dataDxfId="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074B07-6E31-4C7F-8148-972025C73D72}" name="List167834567910231213141516172345674568911" displayName="List167834567910231213141516172345674568911" ref="AZ2:BA6" totalsRowShown="0" headerRowDxfId="21" dataDxfId="20">
  <autoFilter ref="AZ2:BA6" xr:uid="{00000000-0009-0000-0100-000001000000}"/>
  <tableColumns count="2">
    <tableColumn id="1" xr3:uid="{8660E9AA-772D-4ED4-891D-1CC663542324}" name="Option" dataDxfId="19"/>
    <tableColumn id="2" xr3:uid="{3173D478-EEAF-4276-8AC7-367F146390EE}" name="Score" dataDxfId="1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C65740-F1CE-4FF3-92D5-6BCF453DCEC8}" name="List16783456791023121314151617234567" displayName="List16783456791023121314151617234567" ref="AZ2:BA6" totalsRowShown="0" headerRowDxfId="3" dataDxfId="2">
  <autoFilter ref="AZ2:BA6" xr:uid="{00000000-0009-0000-0100-000001000000}"/>
  <tableColumns count="2">
    <tableColumn id="1" xr3:uid="{FEC5AD60-F746-4010-9E07-0B7C68D79207}" name="Option" dataDxfId="1"/>
    <tableColumn id="2" xr3:uid="{7B20B4E9-935D-4488-951A-207FD321C4FC}"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3"/>
  <sheetViews>
    <sheetView showGridLines="0" tabSelected="1" zoomScale="90" zoomScaleNormal="90" zoomScaleSheetLayoutView="55" zoomScalePageLayoutView="55" workbookViewId="0">
      <selection activeCell="D33" sqref="D33:J33"/>
    </sheetView>
  </sheetViews>
  <sheetFormatPr defaultColWidth="0" defaultRowHeight="0" customHeight="1" zeroHeight="1"/>
  <cols>
    <col min="1" max="1" width="2.7109375" style="170" customWidth="1"/>
    <col min="2" max="2" width="10.7109375" style="170" customWidth="1"/>
    <col min="3" max="3" width="12.28515625" style="170" customWidth="1"/>
    <col min="4" max="4" width="10.28515625" style="170" customWidth="1"/>
    <col min="5" max="10" width="8.7109375" style="170" customWidth="1"/>
    <col min="11" max="11" width="4.7109375" style="170" customWidth="1"/>
    <col min="12" max="12" width="18.7109375" style="170" customWidth="1"/>
    <col min="13" max="13" width="19" style="170" customWidth="1"/>
    <col min="14" max="14" width="20.5703125" style="170" customWidth="1"/>
    <col min="15" max="15" width="4.7109375" style="169" customWidth="1"/>
    <col min="16" max="16" width="1.7109375" style="170" hidden="1" customWidth="1"/>
    <col min="17" max="17" width="1.5703125" style="170" hidden="1" customWidth="1"/>
    <col min="18" max="18" width="3.28515625" style="170" hidden="1" customWidth="1"/>
    <col min="19" max="16376" width="8.7109375" style="170" hidden="1"/>
    <col min="16377" max="16384" width="13.7109375" style="170" hidden="1"/>
  </cols>
  <sheetData>
    <row r="1" spans="2:15" ht="15" customHeight="1">
      <c r="O1" s="170"/>
    </row>
    <row r="2" spans="2:15" ht="15" customHeight="1" thickBot="1">
      <c r="B2" s="227" t="s">
        <v>0</v>
      </c>
      <c r="C2" s="228"/>
      <c r="D2" s="228"/>
      <c r="E2" s="228"/>
      <c r="F2" s="228"/>
      <c r="G2" s="228"/>
      <c r="H2" s="228"/>
      <c r="I2" s="228"/>
      <c r="J2" s="229"/>
      <c r="K2" s="171"/>
      <c r="L2" s="172"/>
      <c r="M2" s="172"/>
      <c r="N2" s="172"/>
    </row>
    <row r="3" spans="2:15" ht="15" customHeight="1">
      <c r="B3" s="230"/>
      <c r="C3" s="231"/>
      <c r="D3" s="231"/>
      <c r="E3" s="231"/>
      <c r="F3" s="231"/>
      <c r="G3" s="231"/>
      <c r="H3" s="231"/>
      <c r="I3" s="231"/>
      <c r="J3" s="232"/>
      <c r="K3" s="171"/>
      <c r="L3" s="219" t="s">
        <v>1</v>
      </c>
      <c r="M3" s="220"/>
      <c r="N3" s="166"/>
    </row>
    <row r="4" spans="2:15" ht="15" customHeight="1">
      <c r="B4" s="233" t="s">
        <v>2</v>
      </c>
      <c r="C4" s="234"/>
      <c r="D4" s="234"/>
      <c r="E4" s="234"/>
      <c r="F4" s="234"/>
      <c r="G4" s="234"/>
      <c r="H4" s="234"/>
      <c r="I4" s="234"/>
      <c r="J4" s="235"/>
      <c r="K4" s="189"/>
      <c r="L4" s="221" t="s">
        <v>3</v>
      </c>
      <c r="M4" s="222"/>
      <c r="N4" s="167"/>
    </row>
    <row r="5" spans="2:15" ht="35.450000000000003" customHeight="1">
      <c r="B5" s="236"/>
      <c r="C5" s="237"/>
      <c r="D5" s="237"/>
      <c r="E5" s="237"/>
      <c r="F5" s="237"/>
      <c r="G5" s="237"/>
      <c r="H5" s="237"/>
      <c r="I5" s="237"/>
      <c r="J5" s="238"/>
      <c r="K5" s="189"/>
      <c r="L5" s="225" t="s">
        <v>4</v>
      </c>
      <c r="M5" s="226"/>
      <c r="N5" s="167"/>
    </row>
    <row r="6" spans="2:15" ht="18" customHeight="1">
      <c r="B6" s="236"/>
      <c r="C6" s="237"/>
      <c r="D6" s="237"/>
      <c r="E6" s="237"/>
      <c r="F6" s="237"/>
      <c r="G6" s="237"/>
      <c r="H6" s="237"/>
      <c r="I6" s="237"/>
      <c r="J6" s="238"/>
      <c r="K6" s="189"/>
      <c r="L6" s="221" t="s">
        <v>5</v>
      </c>
      <c r="M6" s="222"/>
      <c r="N6" s="167"/>
    </row>
    <row r="7" spans="2:15" ht="18" customHeight="1">
      <c r="B7" s="236"/>
      <c r="C7" s="237"/>
      <c r="D7" s="237"/>
      <c r="E7" s="237"/>
      <c r="F7" s="237"/>
      <c r="G7" s="237"/>
      <c r="H7" s="237"/>
      <c r="I7" s="237"/>
      <c r="J7" s="238"/>
      <c r="K7" s="189"/>
      <c r="L7" s="221" t="s">
        <v>6</v>
      </c>
      <c r="M7" s="222"/>
      <c r="N7" s="167"/>
    </row>
    <row r="8" spans="2:15" ht="16.899999999999999" thickBot="1">
      <c r="B8" s="239"/>
      <c r="C8" s="240"/>
      <c r="D8" s="240"/>
      <c r="E8" s="240"/>
      <c r="F8" s="240"/>
      <c r="G8" s="240"/>
      <c r="H8" s="240"/>
      <c r="I8" s="240"/>
      <c r="J8" s="241"/>
      <c r="K8" s="189"/>
      <c r="L8" s="223" t="s">
        <v>7</v>
      </c>
      <c r="M8" s="224"/>
      <c r="N8" s="168"/>
    </row>
    <row r="9" spans="2:15" ht="14.45">
      <c r="B9" s="242"/>
      <c r="C9" s="243"/>
      <c r="D9" s="243"/>
      <c r="E9" s="243"/>
      <c r="F9" s="243"/>
      <c r="G9" s="243"/>
      <c r="H9" s="243"/>
      <c r="I9" s="243"/>
      <c r="J9" s="244"/>
      <c r="K9" s="189"/>
      <c r="L9" s="169"/>
      <c r="M9" s="189"/>
      <c r="N9" s="189"/>
    </row>
    <row r="10" spans="2:15" ht="17.649999999999999" customHeight="1">
      <c r="B10" s="245"/>
      <c r="C10" s="246"/>
      <c r="D10" s="246"/>
      <c r="E10" s="246"/>
      <c r="F10" s="246"/>
      <c r="G10" s="246"/>
      <c r="H10" s="246"/>
      <c r="I10" s="246"/>
      <c r="J10" s="247"/>
      <c r="K10" s="189"/>
      <c r="L10" s="217" t="s">
        <v>8</v>
      </c>
      <c r="M10" s="218"/>
      <c r="N10" s="144"/>
    </row>
    <row r="11" spans="2:15" ht="17.649999999999999" customHeight="1">
      <c r="B11" s="245"/>
      <c r="C11" s="246"/>
      <c r="D11" s="246"/>
      <c r="E11" s="246"/>
      <c r="F11" s="246"/>
      <c r="G11" s="246"/>
      <c r="H11" s="246"/>
      <c r="I11" s="246"/>
      <c r="J11" s="247"/>
      <c r="K11" s="189"/>
      <c r="L11" s="192" t="s">
        <v>9</v>
      </c>
      <c r="M11" s="192" t="s">
        <v>10</v>
      </c>
      <c r="N11" s="142" t="s">
        <v>11</v>
      </c>
    </row>
    <row r="12" spans="2:15" ht="18.600000000000001">
      <c r="B12" s="245"/>
      <c r="C12" s="246"/>
      <c r="D12" s="246"/>
      <c r="E12" s="246"/>
      <c r="F12" s="246"/>
      <c r="G12" s="246"/>
      <c r="H12" s="246"/>
      <c r="I12" s="246"/>
      <c r="J12" s="247"/>
      <c r="K12" s="189"/>
      <c r="L12" s="193"/>
      <c r="M12" s="194"/>
      <c r="N12" s="143"/>
    </row>
    <row r="13" spans="2:15" ht="14.45">
      <c r="B13" s="245"/>
      <c r="C13" s="246"/>
      <c r="D13" s="246"/>
      <c r="E13" s="246"/>
      <c r="F13" s="246"/>
      <c r="G13" s="246"/>
      <c r="H13" s="246"/>
      <c r="I13" s="246"/>
      <c r="J13" s="247"/>
      <c r="K13" s="189"/>
      <c r="L13" s="169"/>
      <c r="M13" s="169"/>
      <c r="N13" s="169"/>
    </row>
    <row r="14" spans="2:15" ht="18.600000000000001">
      <c r="B14" s="245"/>
      <c r="C14" s="246"/>
      <c r="D14" s="246"/>
      <c r="E14" s="246"/>
      <c r="F14" s="246"/>
      <c r="G14" s="246"/>
      <c r="H14" s="246"/>
      <c r="I14" s="246"/>
      <c r="J14" s="247"/>
      <c r="K14" s="189"/>
      <c r="L14" s="217" t="s">
        <v>12</v>
      </c>
      <c r="M14" s="218"/>
      <c r="N14" s="144"/>
    </row>
    <row r="15" spans="2:15" ht="18.399999999999999" customHeight="1">
      <c r="B15" s="245"/>
      <c r="C15" s="246"/>
      <c r="D15" s="246"/>
      <c r="E15" s="246"/>
      <c r="F15" s="246"/>
      <c r="G15" s="246"/>
      <c r="H15" s="246"/>
      <c r="I15" s="246"/>
      <c r="J15" s="247"/>
      <c r="K15" s="189"/>
      <c r="L15" s="192" t="s">
        <v>9</v>
      </c>
      <c r="M15" s="192" t="s">
        <v>10</v>
      </c>
      <c r="N15" s="142" t="s">
        <v>11</v>
      </c>
    </row>
    <row r="16" spans="2:15" ht="18.600000000000001">
      <c r="B16" s="245"/>
      <c r="C16" s="246"/>
      <c r="D16" s="246"/>
      <c r="E16" s="246"/>
      <c r="F16" s="246"/>
      <c r="G16" s="246"/>
      <c r="H16" s="246"/>
      <c r="I16" s="246"/>
      <c r="J16" s="247"/>
      <c r="K16" s="189"/>
      <c r="L16" s="193"/>
      <c r="M16" s="194"/>
      <c r="N16" s="143"/>
    </row>
    <row r="17" spans="2:14" ht="14.45">
      <c r="B17" s="245"/>
      <c r="C17" s="246"/>
      <c r="D17" s="246"/>
      <c r="E17" s="246"/>
      <c r="F17" s="246"/>
      <c r="G17" s="246"/>
      <c r="H17" s="246"/>
      <c r="I17" s="246"/>
      <c r="J17" s="247"/>
      <c r="K17" s="189"/>
      <c r="L17" s="169"/>
      <c r="M17" s="169"/>
      <c r="N17" s="169"/>
    </row>
    <row r="18" spans="2:14" ht="18.600000000000001">
      <c r="B18" s="245"/>
      <c r="C18" s="246"/>
      <c r="D18" s="246"/>
      <c r="E18" s="246"/>
      <c r="F18" s="246"/>
      <c r="G18" s="246"/>
      <c r="H18" s="246"/>
      <c r="I18" s="246"/>
      <c r="J18" s="247"/>
      <c r="K18" s="189"/>
      <c r="L18" s="217" t="s">
        <v>13</v>
      </c>
      <c r="M18" s="218"/>
      <c r="N18" s="144"/>
    </row>
    <row r="19" spans="2:14" ht="18.600000000000001">
      <c r="B19" s="245"/>
      <c r="C19" s="246"/>
      <c r="D19" s="246"/>
      <c r="E19" s="246"/>
      <c r="F19" s="246"/>
      <c r="G19" s="246"/>
      <c r="H19" s="246"/>
      <c r="I19" s="246"/>
      <c r="J19" s="247"/>
      <c r="K19" s="189"/>
      <c r="L19" s="192" t="s">
        <v>9</v>
      </c>
      <c r="M19" s="192" t="s">
        <v>10</v>
      </c>
      <c r="N19" s="142" t="s">
        <v>11</v>
      </c>
    </row>
    <row r="20" spans="2:14" ht="18.600000000000001">
      <c r="B20" s="245"/>
      <c r="C20" s="246"/>
      <c r="D20" s="246"/>
      <c r="E20" s="246"/>
      <c r="F20" s="246"/>
      <c r="G20" s="246"/>
      <c r="H20" s="246"/>
      <c r="I20" s="246"/>
      <c r="J20" s="247"/>
      <c r="K20" s="189"/>
      <c r="L20" s="193"/>
      <c r="M20" s="194"/>
      <c r="N20" s="143"/>
    </row>
    <row r="21" spans="2:14" ht="14.45">
      <c r="B21" s="245"/>
      <c r="C21" s="246"/>
      <c r="D21" s="246"/>
      <c r="E21" s="246"/>
      <c r="F21" s="246"/>
      <c r="G21" s="246"/>
      <c r="H21" s="246"/>
      <c r="I21" s="246"/>
      <c r="J21" s="247"/>
      <c r="K21" s="189"/>
      <c r="L21" s="169"/>
      <c r="M21" s="169"/>
      <c r="N21" s="169"/>
    </row>
    <row r="22" spans="2:14" ht="18.600000000000001">
      <c r="B22" s="248"/>
      <c r="C22" s="249"/>
      <c r="D22" s="249"/>
      <c r="E22" s="249"/>
      <c r="F22" s="249"/>
      <c r="G22" s="249"/>
      <c r="H22" s="249"/>
      <c r="I22" s="249"/>
      <c r="J22" s="250"/>
      <c r="K22" s="189"/>
      <c r="L22" s="202" t="s">
        <v>14</v>
      </c>
      <c r="M22" s="203"/>
      <c r="N22" s="204"/>
    </row>
    <row r="23" spans="2:14" ht="18" customHeight="1">
      <c r="B23" s="200" t="s">
        <v>15</v>
      </c>
      <c r="C23" s="343"/>
      <c r="D23" s="343"/>
      <c r="E23" s="343"/>
      <c r="F23" s="343"/>
      <c r="G23" s="343"/>
      <c r="H23" s="343"/>
      <c r="I23" s="343"/>
      <c r="J23" s="344"/>
      <c r="K23" s="169"/>
      <c r="L23" s="192" t="s">
        <v>9</v>
      </c>
      <c r="M23" s="192" t="s">
        <v>10</v>
      </c>
      <c r="N23" s="142" t="s">
        <v>11</v>
      </c>
    </row>
    <row r="24" spans="2:14" ht="18.600000000000001">
      <c r="B24" s="251" t="s">
        <v>16</v>
      </c>
      <c r="C24" s="345"/>
      <c r="D24" s="345"/>
      <c r="E24" s="345"/>
      <c r="F24" s="345"/>
      <c r="G24" s="345"/>
      <c r="H24" s="345"/>
      <c r="I24" s="345"/>
      <c r="J24" s="346"/>
      <c r="K24" s="190"/>
      <c r="L24" s="193"/>
      <c r="M24" s="194"/>
      <c r="N24" s="143"/>
    </row>
    <row r="25" spans="2:14" ht="14.45">
      <c r="B25" s="252" t="s">
        <v>17</v>
      </c>
      <c r="C25" s="347"/>
      <c r="D25" s="347"/>
      <c r="E25" s="347"/>
      <c r="F25" s="347"/>
      <c r="G25" s="347"/>
      <c r="H25" s="347"/>
      <c r="I25" s="347"/>
      <c r="J25" s="348"/>
      <c r="K25" s="191"/>
      <c r="L25" s="183"/>
      <c r="M25" s="183"/>
      <c r="N25" s="183"/>
    </row>
    <row r="26" spans="2:14" ht="18.600000000000001">
      <c r="B26" s="252" t="s">
        <v>18</v>
      </c>
      <c r="C26" s="349"/>
      <c r="D26" s="349"/>
      <c r="E26" s="349"/>
      <c r="F26" s="349"/>
      <c r="G26" s="349"/>
      <c r="H26" s="349"/>
      <c r="I26" s="349"/>
      <c r="J26" s="350"/>
      <c r="K26" s="173"/>
      <c r="L26" s="205" t="s">
        <v>19</v>
      </c>
      <c r="M26" s="206"/>
      <c r="N26" s="204"/>
    </row>
    <row r="27" spans="2:14" ht="18.600000000000001">
      <c r="B27" s="351" t="s">
        <v>20</v>
      </c>
      <c r="C27" s="352"/>
      <c r="D27" s="352"/>
      <c r="E27" s="352"/>
      <c r="F27" s="352"/>
      <c r="G27" s="352"/>
      <c r="H27" s="352"/>
      <c r="I27" s="352"/>
      <c r="J27" s="353"/>
      <c r="K27" s="174"/>
      <c r="L27" s="192" t="s">
        <v>9</v>
      </c>
      <c r="M27" s="192" t="s">
        <v>10</v>
      </c>
      <c r="N27" s="142" t="s">
        <v>11</v>
      </c>
    </row>
    <row r="28" spans="2:14" ht="18" customHeight="1">
      <c r="B28" s="253" t="s">
        <v>21</v>
      </c>
      <c r="C28" s="254"/>
      <c r="D28" s="254"/>
      <c r="E28" s="254"/>
      <c r="F28" s="254"/>
      <c r="G28" s="254"/>
      <c r="H28" s="254"/>
      <c r="I28" s="254"/>
      <c r="J28" s="255"/>
      <c r="K28" s="175"/>
      <c r="L28" s="193"/>
      <c r="M28" s="194"/>
      <c r="N28" s="143"/>
    </row>
    <row r="29" spans="2:14" ht="15.4" customHeight="1">
      <c r="B29" s="176" t="s">
        <v>22</v>
      </c>
      <c r="C29" s="176" t="s">
        <v>23</v>
      </c>
      <c r="D29" s="256" t="s">
        <v>24</v>
      </c>
      <c r="E29" s="257"/>
      <c r="F29" s="257"/>
      <c r="G29" s="257"/>
      <c r="H29" s="257"/>
      <c r="I29" s="257"/>
      <c r="J29" s="257"/>
      <c r="K29" s="177"/>
      <c r="L29" s="183"/>
      <c r="M29" s="183"/>
      <c r="N29" s="183"/>
    </row>
    <row r="30" spans="2:14" ht="15.4" customHeight="1">
      <c r="B30" s="176" t="s">
        <v>25</v>
      </c>
      <c r="C30" s="176">
        <v>2013</v>
      </c>
      <c r="D30" s="273" t="s">
        <v>26</v>
      </c>
      <c r="E30" s="274"/>
      <c r="F30" s="274"/>
      <c r="G30" s="274"/>
      <c r="H30" s="274"/>
      <c r="I30" s="274"/>
      <c r="J30" s="275"/>
      <c r="K30" s="177"/>
      <c r="L30" s="202" t="s">
        <v>27</v>
      </c>
      <c r="M30" s="203"/>
      <c r="N30" s="204"/>
    </row>
    <row r="31" spans="2:14" ht="18.399999999999999" customHeight="1">
      <c r="B31" s="178" t="s">
        <v>28</v>
      </c>
      <c r="C31" s="176">
        <v>2014</v>
      </c>
      <c r="D31" s="354" t="s">
        <v>26</v>
      </c>
      <c r="E31" s="355"/>
      <c r="F31" s="355"/>
      <c r="G31" s="355"/>
      <c r="H31" s="355"/>
      <c r="I31" s="355"/>
      <c r="J31" s="356"/>
      <c r="K31" s="169"/>
      <c r="L31" s="192" t="s">
        <v>9</v>
      </c>
      <c r="M31" s="192" t="s">
        <v>10</v>
      </c>
      <c r="N31" s="142" t="s">
        <v>11</v>
      </c>
    </row>
    <row r="32" spans="2:14" ht="18.399999999999999" customHeight="1">
      <c r="B32" s="178" t="s">
        <v>29</v>
      </c>
      <c r="C32" s="176">
        <v>2015</v>
      </c>
      <c r="D32" s="357" t="s">
        <v>26</v>
      </c>
      <c r="E32" s="358"/>
      <c r="F32" s="358"/>
      <c r="G32" s="358"/>
      <c r="H32" s="358"/>
      <c r="I32" s="358"/>
      <c r="J32" s="359"/>
      <c r="K32" s="169"/>
      <c r="L32" s="193"/>
      <c r="M32" s="194"/>
      <c r="N32" s="143"/>
    </row>
    <row r="33" spans="2:14" ht="42.75" customHeight="1">
      <c r="B33" s="178" t="s">
        <v>30</v>
      </c>
      <c r="C33" s="209">
        <v>45047</v>
      </c>
      <c r="D33" s="270" t="s">
        <v>31</v>
      </c>
      <c r="E33" s="271"/>
      <c r="F33" s="271"/>
      <c r="G33" s="271"/>
      <c r="H33" s="271"/>
      <c r="I33" s="271"/>
      <c r="J33" s="272"/>
      <c r="K33" s="169"/>
      <c r="L33" s="183"/>
      <c r="M33" s="183"/>
      <c r="N33" s="183"/>
    </row>
    <row r="34" spans="2:14" ht="32.25" customHeight="1">
      <c r="B34" s="201"/>
      <c r="C34" s="208"/>
      <c r="D34" s="258"/>
      <c r="E34" s="259"/>
      <c r="F34" s="259"/>
      <c r="G34" s="259"/>
      <c r="H34" s="259"/>
      <c r="I34" s="259"/>
      <c r="J34" s="260"/>
      <c r="K34" s="179"/>
      <c r="L34" s="183"/>
      <c r="M34" s="183"/>
      <c r="N34" s="183"/>
    </row>
    <row r="35" spans="2:14" ht="32.25" customHeight="1">
      <c r="B35" s="201"/>
      <c r="C35" s="207"/>
      <c r="D35" s="258"/>
      <c r="E35" s="259"/>
      <c r="F35" s="259"/>
      <c r="G35" s="259"/>
      <c r="H35" s="259"/>
      <c r="I35" s="259"/>
      <c r="J35" s="260"/>
      <c r="K35" s="179"/>
      <c r="L35" s="183"/>
      <c r="M35" s="183"/>
      <c r="N35" s="183"/>
    </row>
    <row r="36" spans="2:14" ht="14.45">
      <c r="B36" s="180"/>
      <c r="C36" s="181"/>
      <c r="D36" s="181"/>
      <c r="E36" s="181"/>
      <c r="F36" s="181"/>
      <c r="G36" s="181"/>
      <c r="H36" s="181"/>
      <c r="I36" s="181"/>
      <c r="J36" s="182"/>
      <c r="K36" s="183"/>
      <c r="L36" s="183"/>
      <c r="M36" s="183"/>
      <c r="N36" s="183"/>
    </row>
    <row r="37" spans="2:14" ht="14.45">
      <c r="B37" s="184"/>
      <c r="C37" s="183"/>
      <c r="D37" s="183"/>
      <c r="E37" s="183"/>
      <c r="F37" s="183"/>
      <c r="G37" s="183"/>
      <c r="H37" s="183"/>
      <c r="I37" s="183"/>
      <c r="J37" s="185"/>
      <c r="K37" s="183"/>
      <c r="L37" s="183"/>
      <c r="M37" s="183"/>
      <c r="N37" s="183"/>
    </row>
    <row r="38" spans="2:14" ht="14.45">
      <c r="B38" s="184"/>
      <c r="C38" s="183"/>
      <c r="D38" s="183"/>
      <c r="E38" s="183"/>
      <c r="F38" s="183"/>
      <c r="G38" s="183"/>
      <c r="H38" s="183"/>
      <c r="I38" s="183"/>
      <c r="J38" s="185"/>
      <c r="K38" s="183"/>
      <c r="L38" s="183"/>
      <c r="M38" s="183"/>
      <c r="N38" s="183"/>
    </row>
    <row r="39" spans="2:14" ht="14.45">
      <c r="B39" s="184"/>
      <c r="C39" s="183"/>
      <c r="D39" s="183"/>
      <c r="E39" s="183"/>
      <c r="F39" s="183"/>
      <c r="G39" s="183"/>
      <c r="H39" s="183"/>
      <c r="I39" s="183"/>
      <c r="J39" s="185"/>
      <c r="K39" s="183"/>
      <c r="L39" s="183"/>
      <c r="M39" s="183"/>
      <c r="N39" s="183"/>
    </row>
    <row r="40" spans="2:14" ht="15" customHeight="1">
      <c r="B40" s="184"/>
      <c r="C40" s="183"/>
      <c r="D40" s="183"/>
      <c r="E40" s="183"/>
      <c r="F40" s="183"/>
      <c r="G40" s="183"/>
      <c r="H40" s="183"/>
      <c r="I40" s="183"/>
      <c r="J40" s="185"/>
      <c r="K40" s="183"/>
      <c r="L40" s="183"/>
      <c r="M40" s="183"/>
      <c r="N40" s="183"/>
    </row>
    <row r="41" spans="2:14" ht="14.45">
      <c r="B41" s="184"/>
      <c r="C41" s="183"/>
      <c r="D41" s="183"/>
      <c r="E41" s="186" t="s">
        <v>32</v>
      </c>
      <c r="F41" s="183"/>
      <c r="G41" s="183"/>
      <c r="H41" s="183"/>
      <c r="I41" s="183"/>
      <c r="J41" s="185"/>
      <c r="K41" s="183"/>
      <c r="L41" s="183"/>
      <c r="M41" s="183"/>
      <c r="N41" s="183"/>
    </row>
    <row r="42" spans="2:14" ht="14.45">
      <c r="B42" s="184"/>
      <c r="C42" s="183"/>
      <c r="D42" s="183"/>
      <c r="E42" s="183"/>
      <c r="F42" s="183"/>
      <c r="G42" s="183"/>
      <c r="H42" s="183"/>
      <c r="I42" s="183"/>
      <c r="J42" s="185"/>
      <c r="K42" s="183"/>
      <c r="L42" s="183"/>
      <c r="M42" s="183"/>
      <c r="N42" s="183"/>
    </row>
    <row r="43" spans="2:14" ht="14.45">
      <c r="B43" s="184"/>
      <c r="C43" s="183"/>
      <c r="D43" s="183"/>
      <c r="E43" s="183"/>
      <c r="F43" s="183"/>
      <c r="G43" s="183"/>
      <c r="H43" s="183"/>
      <c r="I43" s="183"/>
      <c r="J43" s="185"/>
      <c r="K43" s="183"/>
      <c r="L43" s="183"/>
      <c r="M43" s="183"/>
      <c r="N43" s="183"/>
    </row>
    <row r="44" spans="2:14" ht="14.45">
      <c r="B44" s="184"/>
      <c r="C44" s="183"/>
      <c r="D44" s="183"/>
      <c r="E44" s="183"/>
      <c r="F44" s="183"/>
      <c r="G44" s="183"/>
      <c r="H44" s="183"/>
      <c r="I44" s="183"/>
      <c r="J44" s="185"/>
      <c r="K44" s="183"/>
      <c r="L44" s="183"/>
      <c r="M44" s="183"/>
      <c r="N44" s="183"/>
    </row>
    <row r="45" spans="2:14" ht="14.45">
      <c r="B45" s="184"/>
      <c r="C45" s="183"/>
      <c r="D45" s="183"/>
      <c r="E45" s="183"/>
      <c r="F45" s="183"/>
      <c r="G45" s="183"/>
      <c r="H45" s="183"/>
      <c r="I45" s="183"/>
      <c r="J45" s="185"/>
      <c r="K45" s="183"/>
      <c r="L45" s="183"/>
      <c r="M45" s="183"/>
      <c r="N45" s="183"/>
    </row>
    <row r="46" spans="2:14" ht="14.25" customHeight="1">
      <c r="B46" s="184"/>
      <c r="C46" s="183"/>
      <c r="D46" s="183"/>
      <c r="E46" s="183"/>
      <c r="F46" s="183"/>
      <c r="G46" s="183"/>
      <c r="H46" s="183"/>
      <c r="I46" s="183"/>
      <c r="J46" s="185"/>
      <c r="K46" s="183"/>
      <c r="L46" s="183"/>
      <c r="M46" s="183"/>
      <c r="N46" s="183"/>
    </row>
    <row r="47" spans="2:14" ht="18" customHeight="1">
      <c r="B47" s="184"/>
      <c r="C47" s="183"/>
      <c r="D47" s="183"/>
      <c r="E47" s="183"/>
      <c r="F47" s="183"/>
      <c r="G47" s="183"/>
      <c r="H47" s="183"/>
      <c r="I47" s="183"/>
      <c r="J47" s="185"/>
      <c r="K47" s="183"/>
      <c r="L47" s="183"/>
      <c r="M47" s="183"/>
      <c r="N47" s="183"/>
    </row>
    <row r="48" spans="2:14" ht="14.45">
      <c r="B48" s="184"/>
      <c r="C48" s="183"/>
      <c r="D48" s="183"/>
      <c r="E48" s="183"/>
      <c r="F48" s="183"/>
      <c r="G48" s="183"/>
      <c r="H48" s="183"/>
      <c r="I48" s="183"/>
      <c r="J48" s="185"/>
      <c r="K48" s="183"/>
      <c r="L48" s="183"/>
      <c r="M48" s="183"/>
      <c r="N48" s="183"/>
    </row>
    <row r="49" spans="2:14" ht="14.45">
      <c r="B49" s="184"/>
      <c r="C49" s="183"/>
      <c r="D49" s="183"/>
      <c r="E49" s="183"/>
      <c r="F49" s="183"/>
      <c r="G49" s="183"/>
      <c r="H49" s="183"/>
      <c r="I49" s="183"/>
      <c r="J49" s="185"/>
      <c r="K49" s="183"/>
      <c r="L49" s="183"/>
      <c r="M49" s="183"/>
      <c r="N49" s="183"/>
    </row>
    <row r="50" spans="2:14" ht="14.45">
      <c r="B50" s="184"/>
      <c r="C50" s="183"/>
      <c r="D50" s="183"/>
      <c r="E50" s="183"/>
      <c r="F50" s="183"/>
      <c r="G50" s="183"/>
      <c r="H50" s="183"/>
      <c r="I50" s="183"/>
      <c r="J50" s="185"/>
      <c r="K50" s="183"/>
      <c r="L50" s="183"/>
      <c r="M50" s="183"/>
      <c r="N50" s="183"/>
    </row>
    <row r="51" spans="2:14" ht="15" customHeight="1">
      <c r="B51" s="261" t="s">
        <v>33</v>
      </c>
      <c r="C51" s="262"/>
      <c r="D51" s="262"/>
      <c r="E51" s="262"/>
      <c r="F51" s="262"/>
      <c r="G51" s="262"/>
      <c r="H51" s="262"/>
      <c r="I51" s="262"/>
      <c r="J51" s="263"/>
      <c r="K51" s="188"/>
      <c r="L51" s="188"/>
      <c r="M51" s="188"/>
      <c r="N51" s="188"/>
    </row>
    <row r="52" spans="2:14" ht="12" customHeight="1">
      <c r="B52" s="264"/>
      <c r="C52" s="265"/>
      <c r="D52" s="265"/>
      <c r="E52" s="265"/>
      <c r="F52" s="265"/>
      <c r="G52" s="265"/>
      <c r="H52" s="265"/>
      <c r="I52" s="265"/>
      <c r="J52" s="266"/>
      <c r="K52" s="188"/>
      <c r="L52" s="188"/>
      <c r="M52" s="188"/>
      <c r="N52" s="188"/>
    </row>
    <row r="53" spans="2:14" ht="14.45">
      <c r="B53" s="264"/>
      <c r="C53" s="265"/>
      <c r="D53" s="265"/>
      <c r="E53" s="265"/>
      <c r="F53" s="265"/>
      <c r="G53" s="265"/>
      <c r="H53" s="265"/>
      <c r="I53" s="265"/>
      <c r="J53" s="266"/>
      <c r="K53" s="188"/>
      <c r="L53" s="188"/>
      <c r="M53" s="188"/>
      <c r="N53" s="188"/>
    </row>
    <row r="54" spans="2:14" ht="58.15" customHeight="1">
      <c r="B54" s="267"/>
      <c r="C54" s="268"/>
      <c r="D54" s="268"/>
      <c r="E54" s="268"/>
      <c r="F54" s="268"/>
      <c r="G54" s="268"/>
      <c r="H54" s="268"/>
      <c r="I54" s="268"/>
      <c r="J54" s="269"/>
      <c r="K54" s="188"/>
      <c r="L54" s="188"/>
      <c r="M54" s="188"/>
      <c r="N54" s="188"/>
    </row>
    <row r="55" spans="2:14" ht="14.45">
      <c r="B55" s="187"/>
      <c r="C55" s="187"/>
      <c r="D55" s="187"/>
      <c r="E55" s="187"/>
      <c r="F55" s="187"/>
      <c r="G55" s="187"/>
      <c r="H55" s="187"/>
      <c r="I55" s="187"/>
      <c r="J55" s="187"/>
      <c r="K55" s="187"/>
      <c r="L55" s="187"/>
      <c r="M55" s="187"/>
      <c r="N55" s="187"/>
    </row>
    <row r="56" spans="2:14" ht="14.45" hidden="1"/>
    <row r="57" spans="2:14" ht="14.45" hidden="1"/>
    <row r="58" spans="2:14" ht="14.45" hidden="1"/>
    <row r="59" spans="2:14" ht="14.45" hidden="1"/>
    <row r="60" spans="2:14" ht="14.45" hidden="1"/>
    <row r="61" spans="2:14" ht="14.45" hidden="1"/>
    <row r="62" spans="2:14" ht="14.65" customHeight="1"/>
    <row r="63" spans="2:14" ht="14.65" customHeight="1"/>
  </sheetData>
  <sheetProtection formatCells="0" formatColumns="0" formatRows="0"/>
  <protectedRanges>
    <protectedRange sqref="B47" name="FrontSheet_Logo"/>
  </protectedRanges>
  <mergeCells count="25">
    <mergeCell ref="B28:J28"/>
    <mergeCell ref="D29:J29"/>
    <mergeCell ref="D31:J31"/>
    <mergeCell ref="D34:J34"/>
    <mergeCell ref="B51:J54"/>
    <mergeCell ref="D32:J32"/>
    <mergeCell ref="D33:J33"/>
    <mergeCell ref="D30:J30"/>
    <mergeCell ref="D35:J35"/>
    <mergeCell ref="B27:J27"/>
    <mergeCell ref="B2:J3"/>
    <mergeCell ref="B4:J8"/>
    <mergeCell ref="B9:J22"/>
    <mergeCell ref="B24:J24"/>
    <mergeCell ref="B25:J25"/>
    <mergeCell ref="B26:J26"/>
    <mergeCell ref="L14:M14"/>
    <mergeCell ref="L18:M18"/>
    <mergeCell ref="L10:M10"/>
    <mergeCell ref="L3:M3"/>
    <mergeCell ref="L6:M6"/>
    <mergeCell ref="L7:M7"/>
    <mergeCell ref="L8:M8"/>
    <mergeCell ref="L4:M4"/>
    <mergeCell ref="L5:M5"/>
  </mergeCells>
  <phoneticPr fontId="37" type="noConversion"/>
  <hyperlinks>
    <hyperlink ref="L10:M10" location="'1. BMT UoA 1'!A1" display="Unit of Assessment 1" xr:uid="{2C5B0E66-0991-4D2E-B99A-4240187CB2DB}"/>
    <hyperlink ref="L14:M14" location="'2. BMT UoA 2'!A1" display="Unit of Assessment 2" xr:uid="{4296F6F0-C579-49B1-9494-24A739CBE7A1}"/>
    <hyperlink ref="L18:M18" location="'3. BMT UoA 3'!A1" display="Unit of Assessment 3" xr:uid="{3EF316D1-F214-41D1-9013-234331D19A8F}"/>
    <hyperlink ref="L26:M26" location="'5. BMT UoA 5'!Expected" display="Unit of Assessment 5" xr:uid="{7D3BC3CE-1C86-47B6-95FE-1AFE4C13CA43}"/>
    <hyperlink ref="L30:M30" location="'6. BMT UoA 6'!Expected" display="Unit of Assessment 6" xr:uid="{0F00F4EC-BBBA-42CB-848F-5B3FB2C024BF}"/>
    <hyperlink ref="L22:M22" location="'4. BMT UoA 4'!Expected" display="Unit of Assessment 4" xr:uid="{7F15231F-4855-4DA3-8EC2-E6E1A550311F}"/>
    <hyperlink ref="L22" location="'4. BMT UoA 4'!A1" display="Unit of Assessment 4" xr:uid="{0CABAB0E-FBB3-4B3D-BF4C-D36879443BA7}"/>
    <hyperlink ref="L26" location="'5. BMT UoA 5'!A1" display="Unit of Assessment 5" xr:uid="{8F45237A-B2FC-45F0-AF94-EC15EB4C8257}"/>
    <hyperlink ref="L30" location="'6. BMT UoA 6'!A1" display="Unit of Assessment 6" xr:uid="{EE9DE158-A05C-46EB-AA90-82890F1606A4}"/>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582F-A126-4702-B1BA-8EEADC05F5EF}">
  <sheetPr>
    <pageSetUpPr fitToPage="1"/>
  </sheetPr>
  <dimension ref="A1:CN173"/>
  <sheetViews>
    <sheetView showGridLines="0" zoomScale="80" zoomScaleNormal="80" zoomScaleSheetLayoutView="80" zoomScalePageLayoutView="25" workbookViewId="0">
      <selection activeCell="B1" sqref="B1"/>
    </sheetView>
  </sheetViews>
  <sheetFormatPr defaultColWidth="8.7109375" defaultRowHeight="13.9"/>
  <cols>
    <col min="1" max="1" width="1.14062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thickBot="1">
      <c r="H1" s="2"/>
      <c r="I1" s="3"/>
      <c r="J1" s="3"/>
      <c r="K1" s="3"/>
      <c r="L1" s="3"/>
      <c r="M1" s="4"/>
      <c r="N1" s="4"/>
      <c r="O1" s="4"/>
      <c r="P1" s="4"/>
      <c r="AA1" s="3"/>
      <c r="AD1" s="3"/>
      <c r="AE1" s="3"/>
      <c r="AF1" s="3"/>
      <c r="AG1" s="3"/>
      <c r="AH1" s="3"/>
      <c r="AI1" s="3"/>
      <c r="AJ1" s="3"/>
      <c r="AW1" s="5" t="s">
        <v>34</v>
      </c>
      <c r="AX1" s="5"/>
      <c r="BE1" s="1" t="s">
        <v>35</v>
      </c>
      <c r="BJ1" s="5" t="s">
        <v>36</v>
      </c>
      <c r="BK1" s="5"/>
      <c r="BL1" s="6"/>
      <c r="BM1" s="7"/>
      <c r="BN1" s="3"/>
      <c r="BO1" s="3"/>
      <c r="BP1" s="3"/>
      <c r="BT1" s="4"/>
      <c r="BU1" s="4"/>
      <c r="BV1" s="9" t="s">
        <v>37</v>
      </c>
      <c r="BW1" s="10"/>
      <c r="BX1" s="10"/>
      <c r="BY1" s="10"/>
      <c r="BZ1" s="11"/>
      <c r="CH1" s="3"/>
      <c r="CJ1" s="3"/>
      <c r="CL1" s="3"/>
      <c r="CN1" s="3"/>
    </row>
    <row r="2" spans="2:92" ht="41.65" customHeight="1" thickBot="1">
      <c r="B2" s="12" t="s">
        <v>38</v>
      </c>
      <c r="C2" s="279" t="s">
        <v>39</v>
      </c>
      <c r="D2" s="280"/>
      <c r="E2" s="279" t="s">
        <v>40</v>
      </c>
      <c r="F2" s="281"/>
      <c r="G2" s="280"/>
      <c r="H2" s="152" t="s">
        <v>41</v>
      </c>
      <c r="I2" s="145" t="s">
        <v>42</v>
      </c>
      <c r="J2" s="147" t="s">
        <v>43</v>
      </c>
      <c r="K2" s="153" t="s">
        <v>44</v>
      </c>
      <c r="L2" s="148" t="s">
        <v>45</v>
      </c>
      <c r="M2" s="13" t="s">
        <v>46</v>
      </c>
      <c r="N2" s="13" t="s">
        <v>47</v>
      </c>
      <c r="O2" s="13" t="s">
        <v>48</v>
      </c>
      <c r="P2" s="13" t="s">
        <v>49</v>
      </c>
      <c r="Q2" s="13" t="s">
        <v>50</v>
      </c>
      <c r="R2" s="14" t="s">
        <v>51</v>
      </c>
      <c r="Y2" s="146" t="s">
        <v>52</v>
      </c>
      <c r="Z2" s="150" t="s">
        <v>53</v>
      </c>
      <c r="AA2" s="154" t="s">
        <v>54</v>
      </c>
      <c r="AB2" s="149" t="s">
        <v>55</v>
      </c>
      <c r="AC2" s="151" t="s">
        <v>56</v>
      </c>
      <c r="AD2" s="15" t="s">
        <v>57</v>
      </c>
      <c r="AE2" s="15" t="s">
        <v>58</v>
      </c>
      <c r="AF2" s="15" t="s">
        <v>59</v>
      </c>
      <c r="AG2" s="15" t="s">
        <v>60</v>
      </c>
      <c r="AH2" s="15" t="s">
        <v>61</v>
      </c>
      <c r="AK2" s="16" t="s">
        <v>62</v>
      </c>
      <c r="AL2" s="16" t="s">
        <v>63</v>
      </c>
      <c r="AM2" s="16" t="s">
        <v>64</v>
      </c>
      <c r="AN2" s="16" t="s">
        <v>65</v>
      </c>
      <c r="AO2" s="16" t="s">
        <v>66</v>
      </c>
      <c r="AP2" s="16" t="s">
        <v>67</v>
      </c>
      <c r="AQ2" s="16" t="s">
        <v>68</v>
      </c>
      <c r="AR2" s="16" t="s">
        <v>69</v>
      </c>
      <c r="AS2" s="16" t="s">
        <v>70</v>
      </c>
      <c r="AT2" s="16" t="s">
        <v>71</v>
      </c>
      <c r="AW2" s="17" t="s">
        <v>72</v>
      </c>
      <c r="AX2" s="17" t="s">
        <v>73</v>
      </c>
      <c r="AY2" s="17" t="s">
        <v>74</v>
      </c>
      <c r="AZ2" s="17" t="s">
        <v>75</v>
      </c>
      <c r="BA2" s="17" t="s">
        <v>76</v>
      </c>
      <c r="BB2" s="17" t="s">
        <v>77</v>
      </c>
      <c r="BC2" s="17" t="s">
        <v>78</v>
      </c>
      <c r="BE2" s="1" t="s">
        <v>79</v>
      </c>
      <c r="BF2" s="1" t="s">
        <v>80</v>
      </c>
      <c r="BJ2" s="18" t="s">
        <v>81</v>
      </c>
      <c r="BK2" s="18" t="s">
        <v>82</v>
      </c>
      <c r="BL2" s="18" t="s">
        <v>83</v>
      </c>
      <c r="BM2" s="18" t="s">
        <v>84</v>
      </c>
      <c r="BN2" s="18" t="s">
        <v>85</v>
      </c>
      <c r="BO2" s="18" t="s">
        <v>86</v>
      </c>
      <c r="BP2" s="18" t="s">
        <v>87</v>
      </c>
      <c r="BQ2" s="18" t="s">
        <v>88</v>
      </c>
      <c r="BR2" s="18" t="s">
        <v>89</v>
      </c>
      <c r="BS2" s="18" t="s">
        <v>90</v>
      </c>
      <c r="BT2" s="18" t="s">
        <v>91</v>
      </c>
      <c r="BV2" s="19" t="s">
        <v>92</v>
      </c>
      <c r="BW2" s="19" t="s">
        <v>93</v>
      </c>
      <c r="BX2" s="19" t="s">
        <v>94</v>
      </c>
      <c r="BY2" s="19" t="s">
        <v>95</v>
      </c>
      <c r="BZ2" s="19" t="s">
        <v>96</v>
      </c>
      <c r="CA2" s="19" t="s">
        <v>97</v>
      </c>
      <c r="CB2" s="19" t="s">
        <v>98</v>
      </c>
      <c r="CC2" s="19" t="s">
        <v>99</v>
      </c>
      <c r="CD2" s="19" t="s">
        <v>100</v>
      </c>
      <c r="CE2" s="19" t="s">
        <v>101</v>
      </c>
    </row>
    <row r="3" spans="2:92" ht="13.5" customHeight="1">
      <c r="B3" s="282">
        <v>1</v>
      </c>
      <c r="C3" s="285" t="s">
        <v>102</v>
      </c>
      <c r="D3" s="286"/>
      <c r="E3" s="20" t="s">
        <v>103</v>
      </c>
      <c r="F3" s="21"/>
      <c r="G3" s="22"/>
      <c r="H3" s="164" t="s">
        <v>104</v>
      </c>
      <c r="I3" s="25" t="s">
        <v>105</v>
      </c>
      <c r="J3" s="25" t="s">
        <v>105</v>
      </c>
      <c r="K3" s="25" t="s">
        <v>105</v>
      </c>
      <c r="L3" s="24" t="s">
        <v>105</v>
      </c>
      <c r="M3" s="24" t="s">
        <v>105</v>
      </c>
      <c r="N3" s="24" t="s">
        <v>105</v>
      </c>
      <c r="O3" s="24" t="s">
        <v>105</v>
      </c>
      <c r="P3" s="24" t="s">
        <v>105</v>
      </c>
      <c r="Q3" s="24" t="s">
        <v>105</v>
      </c>
      <c r="R3" s="26" t="s">
        <v>105</v>
      </c>
      <c r="Y3" s="25" t="s">
        <v>104</v>
      </c>
      <c r="Z3" s="25" t="s">
        <v>104</v>
      </c>
      <c r="AA3" s="25" t="s">
        <v>104</v>
      </c>
      <c r="AB3" s="25" t="s">
        <v>104</v>
      </c>
      <c r="AC3" s="164" t="s">
        <v>106</v>
      </c>
      <c r="AD3" s="23" t="s">
        <v>105</v>
      </c>
      <c r="AE3" s="23" t="s">
        <v>105</v>
      </c>
      <c r="AF3" s="23" t="s">
        <v>105</v>
      </c>
      <c r="AG3" s="23" t="s">
        <v>105</v>
      </c>
      <c r="AH3" s="23" t="s">
        <v>105</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107</v>
      </c>
      <c r="AX3" s="30" t="str">
        <f t="shared" ref="AX3:AX27" si="1">_xlfn.IFNA(LOOKUP(2,1/(H3:R3&lt;&gt;"---"),H3:R3),"---")</f>
        <v>60-79</v>
      </c>
      <c r="AY3" s="50">
        <f>VALUE(IF(AX3="---","",VLOOKUP(AX3,List167834567910[],2,FALSE)))</f>
        <v>0.5</v>
      </c>
      <c r="AZ3" s="1">
        <f t="shared" ref="AZ3:AZ27" si="2">_xlfn.IFNA(LOOKUP(2,1/(H3:Q3&lt;&gt;"---"),X3:AF3),"---")</f>
        <v>0</v>
      </c>
      <c r="BA3" s="1" t="e">
        <f>VALUE(IF(AZ3="---","",VLOOKUP(AZ3,List167834567910[],2,FALSE)))</f>
        <v>#N/A</v>
      </c>
      <c r="BB3" s="1" t="str">
        <f t="shared" ref="BB3:BB27" si="3">_xlfn.IFNA(LOOKUP(2,1/(AK3:AT3&lt;&gt;""),AK3:AT3),"---")</f>
        <v>---</v>
      </c>
      <c r="BC3" s="1" t="str">
        <f t="shared" ref="BC3:BC27" si="4">_xlfn.IFNA(LOOKUP(2,1/(H3:R3&lt;&gt;"---"),H$2:R$2),"---")</f>
        <v>Pre-Assessment Year 0</v>
      </c>
      <c r="BE3" s="31" t="s">
        <v>105</v>
      </c>
      <c r="BI3" s="29" t="s">
        <v>107</v>
      </c>
      <c r="BJ3" s="161">
        <f>IF(H3="---","",VLOOKUP(H3,List167834567910[],2,FALSE))</f>
        <v>0.5</v>
      </c>
      <c r="BK3" s="161" t="str">
        <f>IF(I3="---","",VLOOKUP(I3,List167834567910[],2,FALSE))</f>
        <v/>
      </c>
      <c r="BL3" s="161" t="str">
        <f>IF(J3="---","",VLOOKUP(J3,List167834567910[],2,FALSE))</f>
        <v/>
      </c>
      <c r="BM3" s="161" t="str">
        <f>IF(K3="---","",VLOOKUP(K3,List167834567910[],2,FALSE))</f>
        <v/>
      </c>
      <c r="BN3" s="161" t="str">
        <f>IF(L3="---","",VLOOKUP(L3,List167834567910[],2,FALSE))</f>
        <v/>
      </c>
      <c r="BO3" s="161" t="str">
        <f>IF(M3="---","",VLOOKUP(M3,List167834567910[],2,FALSE))</f>
        <v/>
      </c>
      <c r="BP3" s="161" t="str">
        <f>IF(N3="---","",VLOOKUP(N3,List167834567910[],2,FALSE))</f>
        <v/>
      </c>
      <c r="BQ3" s="161" t="str">
        <f>IF(O3="---","",VLOOKUP(O3,List167834567910[],2,FALSE))</f>
        <v/>
      </c>
      <c r="BR3" s="161" t="str">
        <f>IF(P3="---","",VLOOKUP(P3,List167834567910[],2,FALSE))</f>
        <v/>
      </c>
      <c r="BS3" s="161" t="str">
        <f>IF(Q3="---","",VLOOKUP(Q3,List167834567910[],2,FALSE))</f>
        <v/>
      </c>
      <c r="BT3" s="161" t="str">
        <f>IF(R3="---","",VLOOKUP(R3,List167834567910[],2,FALSE))</f>
        <v/>
      </c>
      <c r="BU3" s="29" t="s">
        <v>107</v>
      </c>
      <c r="BV3" s="161">
        <f>IF(Y3="---","",VLOOKUP(Y3,List167834567910[],2,FALSE))</f>
        <v>0.5</v>
      </c>
      <c r="BW3" s="161">
        <f>IF(Z3="---","",VLOOKUP(Z3,List167834567910[],2,FALSE))</f>
        <v>0.5</v>
      </c>
      <c r="BX3" s="161">
        <f>IF(AA3="---","",VLOOKUP(AA3,List167834567910[],2,FALSE))</f>
        <v>0.5</v>
      </c>
      <c r="BY3" s="161">
        <f>IF(AB3="---","",VLOOKUP(AB3,List167834567910[],2,FALSE))</f>
        <v>0.5</v>
      </c>
      <c r="BZ3" s="161">
        <f>IF(AC3="---","",VLOOKUP(AC3,List167834567910[],2,FALSE))</f>
        <v>1</v>
      </c>
      <c r="CA3" s="161" t="str">
        <f>IF(AD3="---","",VLOOKUP(AD3,List167834567910[],2,FALSE))</f>
        <v/>
      </c>
      <c r="CB3" s="161" t="str">
        <f>IF(AE3="---","",VLOOKUP(AE3,List167834567910[],2,FALSE))</f>
        <v/>
      </c>
      <c r="CC3" s="161" t="str">
        <f>IF(AF3="---","",VLOOKUP(AF3,List167834567910[],2,FALSE))</f>
        <v/>
      </c>
      <c r="CD3" s="161" t="str">
        <f>IF(AG3="---","",VLOOKUP(AG3,List167834567910[],2,FALSE))</f>
        <v/>
      </c>
      <c r="CE3" s="161" t="str">
        <f>IF(AH3="---","",VLOOKUP(AH3,List167834567910[],2,FALSE))</f>
        <v/>
      </c>
    </row>
    <row r="4" spans="2:92" ht="13.5" customHeight="1">
      <c r="B4" s="283"/>
      <c r="C4" s="285"/>
      <c r="D4" s="286"/>
      <c r="E4" s="20" t="s">
        <v>108</v>
      </c>
      <c r="F4" s="21"/>
      <c r="G4" s="22"/>
      <c r="H4" s="25" t="s">
        <v>104</v>
      </c>
      <c r="I4" s="25" t="s">
        <v>105</v>
      </c>
      <c r="J4" s="25" t="s">
        <v>105</v>
      </c>
      <c r="K4" s="25" t="s">
        <v>105</v>
      </c>
      <c r="L4" s="25" t="s">
        <v>105</v>
      </c>
      <c r="M4" s="25" t="s">
        <v>105</v>
      </c>
      <c r="N4" s="25" t="s">
        <v>105</v>
      </c>
      <c r="O4" s="25" t="s">
        <v>105</v>
      </c>
      <c r="P4" s="25" t="s">
        <v>105</v>
      </c>
      <c r="Q4" s="25" t="s">
        <v>105</v>
      </c>
      <c r="R4" s="32" t="s">
        <v>105</v>
      </c>
      <c r="Y4" s="25" t="s">
        <v>104</v>
      </c>
      <c r="Z4" s="25" t="s">
        <v>104</v>
      </c>
      <c r="AA4" s="25" t="s">
        <v>106</v>
      </c>
      <c r="AB4" s="25" t="s">
        <v>106</v>
      </c>
      <c r="AC4" s="32" t="s">
        <v>106</v>
      </c>
      <c r="AD4" s="23" t="s">
        <v>105</v>
      </c>
      <c r="AE4" s="23" t="s">
        <v>105</v>
      </c>
      <c r="AF4" s="23" t="s">
        <v>105</v>
      </c>
      <c r="AG4" s="23" t="s">
        <v>105</v>
      </c>
      <c r="AH4" s="23" t="s">
        <v>105</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109</v>
      </c>
      <c r="AX4" s="30" t="str">
        <f t="shared" si="1"/>
        <v>60-79</v>
      </c>
      <c r="AY4" s="50">
        <f>VALUE(IF(AX4="---","",VLOOKUP(AX4,List167834567910[],2,FALSE)))</f>
        <v>0.5</v>
      </c>
      <c r="AZ4" s="1">
        <f t="shared" si="2"/>
        <v>0</v>
      </c>
      <c r="BA4" s="1" t="e">
        <f>VALUE(IF(AZ4="---","",VLOOKUP(AZ4,List167834567910[],2,FALSE)))</f>
        <v>#N/A</v>
      </c>
      <c r="BB4" s="1" t="str">
        <f t="shared" si="3"/>
        <v>---</v>
      </c>
      <c r="BC4" s="1" t="str">
        <f t="shared" si="4"/>
        <v>Pre-Assessment Year 0</v>
      </c>
      <c r="BE4" s="33" t="s">
        <v>106</v>
      </c>
      <c r="BF4" s="1">
        <v>1</v>
      </c>
      <c r="BI4" s="29" t="s">
        <v>109</v>
      </c>
      <c r="BJ4" s="161">
        <f>IF(H4="---","",VLOOKUP(H4,List167834567910[],2,FALSE))</f>
        <v>0.5</v>
      </c>
      <c r="BK4" s="161" t="str">
        <f>IF(I4="---","",VLOOKUP(I4,List167834567910[],2,FALSE))</f>
        <v/>
      </c>
      <c r="BL4" s="161" t="str">
        <f>IF(J4="---","",VLOOKUP(J4,List167834567910[],2,FALSE))</f>
        <v/>
      </c>
      <c r="BM4" s="161" t="str">
        <f>IF(K4="---","",VLOOKUP(K4,List167834567910[],2,FALSE))</f>
        <v/>
      </c>
      <c r="BN4" s="161" t="str">
        <f>IF(L4="---","",VLOOKUP(L4,List167834567910[],2,FALSE))</f>
        <v/>
      </c>
      <c r="BO4" s="161" t="str">
        <f>IF(M4="---","",VLOOKUP(M4,List167834567910[],2,FALSE))</f>
        <v/>
      </c>
      <c r="BP4" s="161" t="str">
        <f>IF(N4="---","",VLOOKUP(N4,List167834567910[],2,FALSE))</f>
        <v/>
      </c>
      <c r="BQ4" s="161" t="str">
        <f>IF(O4="---","",VLOOKUP(O4,List167834567910[],2,FALSE))</f>
        <v/>
      </c>
      <c r="BR4" s="161" t="str">
        <f>IF(P4="---","",VLOOKUP(P4,List167834567910[],2,FALSE))</f>
        <v/>
      </c>
      <c r="BS4" s="161" t="str">
        <f>IF(Q4="---","",VLOOKUP(Q4,List167834567910[],2,FALSE))</f>
        <v/>
      </c>
      <c r="BT4" s="161" t="str">
        <f>IF(R4="---","",VLOOKUP(R4,List167834567910[],2,FALSE))</f>
        <v/>
      </c>
      <c r="BU4" s="29" t="s">
        <v>109</v>
      </c>
      <c r="BV4" s="161">
        <f>IF(Y4="---","",VLOOKUP(Y4,List167834567910[],2,FALSE))</f>
        <v>0.5</v>
      </c>
      <c r="BW4" s="161">
        <f>IF(Z4="---","",VLOOKUP(Z4,List167834567910[],2,FALSE))</f>
        <v>0.5</v>
      </c>
      <c r="BX4" s="161">
        <f>IF(AA4="---","",VLOOKUP(AA4,List167834567910[],2,FALSE))</f>
        <v>1</v>
      </c>
      <c r="BY4" s="161">
        <f>IF(AB4="---","",VLOOKUP(AB4,List167834567910[],2,FALSE))</f>
        <v>1</v>
      </c>
      <c r="BZ4" s="161">
        <f>IF(AC4="---","",VLOOKUP(AC4,List167834567910[],2,FALSE))</f>
        <v>1</v>
      </c>
      <c r="CA4" s="161" t="str">
        <f>IF(AD4="---","",VLOOKUP(AD4,List167834567910[],2,FALSE))</f>
        <v/>
      </c>
      <c r="CB4" s="161" t="str">
        <f>IF(AE4="---","",VLOOKUP(AE4,List167834567910[],2,FALSE))</f>
        <v/>
      </c>
      <c r="CC4" s="161" t="str">
        <f>IF(AF4="---","",VLOOKUP(AF4,List167834567910[],2,FALSE))</f>
        <v/>
      </c>
      <c r="CD4" s="161" t="str">
        <f>IF(AG4="---","",VLOOKUP(AG4,List167834567910[],2,FALSE))</f>
        <v/>
      </c>
      <c r="CE4" s="161" t="str">
        <f>IF(AH4="---","",VLOOKUP(AH4,List167834567910[],2,FALSE))</f>
        <v/>
      </c>
    </row>
    <row r="5" spans="2:92" ht="13.5" customHeight="1">
      <c r="B5" s="283"/>
      <c r="C5" s="285" t="s">
        <v>110</v>
      </c>
      <c r="D5" s="286"/>
      <c r="E5" s="20" t="s">
        <v>111</v>
      </c>
      <c r="F5" s="21"/>
      <c r="G5" s="22"/>
      <c r="H5" s="25" t="s">
        <v>112</v>
      </c>
      <c r="I5" s="25" t="s">
        <v>105</v>
      </c>
      <c r="J5" s="25" t="s">
        <v>105</v>
      </c>
      <c r="K5" s="25" t="s">
        <v>105</v>
      </c>
      <c r="L5" s="25" t="s">
        <v>105</v>
      </c>
      <c r="M5" s="25" t="s">
        <v>105</v>
      </c>
      <c r="N5" s="25" t="s">
        <v>105</v>
      </c>
      <c r="O5" s="25" t="s">
        <v>105</v>
      </c>
      <c r="P5" s="25" t="s">
        <v>105</v>
      </c>
      <c r="Q5" s="25" t="s">
        <v>105</v>
      </c>
      <c r="R5" s="32" t="s">
        <v>105</v>
      </c>
      <c r="Y5" s="25" t="s">
        <v>112</v>
      </c>
      <c r="Z5" s="25" t="s">
        <v>104</v>
      </c>
      <c r="AA5" s="25" t="s">
        <v>106</v>
      </c>
      <c r="AB5" s="25" t="s">
        <v>106</v>
      </c>
      <c r="AC5" s="32" t="s">
        <v>106</v>
      </c>
      <c r="AD5" s="23" t="s">
        <v>105</v>
      </c>
      <c r="AE5" s="23" t="s">
        <v>105</v>
      </c>
      <c r="AF5" s="23" t="s">
        <v>105</v>
      </c>
      <c r="AG5" s="23" t="s">
        <v>105</v>
      </c>
      <c r="AH5" s="23" t="s">
        <v>105</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113</v>
      </c>
      <c r="AX5" s="30" t="str">
        <f t="shared" si="1"/>
        <v>&lt;60</v>
      </c>
      <c r="AY5" s="50">
        <f>VALUE(IF(AX5="---","",VLOOKUP(AX5,List167834567910[],2,FALSE)))</f>
        <v>0</v>
      </c>
      <c r="AZ5" s="1">
        <f t="shared" si="2"/>
        <v>0</v>
      </c>
      <c r="BA5" s="1" t="e">
        <f>VALUE(IF(AZ5="---","",VLOOKUP(AZ5,List167834567910[],2,FALSE)))</f>
        <v>#N/A</v>
      </c>
      <c r="BB5" s="1" t="str">
        <f t="shared" si="3"/>
        <v>---</v>
      </c>
      <c r="BC5" s="1" t="str">
        <f t="shared" si="4"/>
        <v>Pre-Assessment Year 0</v>
      </c>
      <c r="BE5" s="34" t="s">
        <v>104</v>
      </c>
      <c r="BF5" s="1">
        <v>0.5</v>
      </c>
      <c r="BI5" s="29" t="s">
        <v>113</v>
      </c>
      <c r="BJ5" s="161">
        <f>IF(H5="---","",VLOOKUP(H5,List167834567910[],2,FALSE))</f>
        <v>0</v>
      </c>
      <c r="BK5" s="161" t="str">
        <f>IF(I5="---","",VLOOKUP(I5,List167834567910[],2,FALSE))</f>
        <v/>
      </c>
      <c r="BL5" s="161" t="str">
        <f>IF(J5="---","",VLOOKUP(J5,List167834567910[],2,FALSE))</f>
        <v/>
      </c>
      <c r="BM5" s="161" t="str">
        <f>IF(K5="---","",VLOOKUP(K5,List167834567910[],2,FALSE))</f>
        <v/>
      </c>
      <c r="BN5" s="161" t="str">
        <f>IF(L5="---","",VLOOKUP(L5,List167834567910[],2,FALSE))</f>
        <v/>
      </c>
      <c r="BO5" s="161" t="str">
        <f>IF(M5="---","",VLOOKUP(M5,List167834567910[],2,FALSE))</f>
        <v/>
      </c>
      <c r="BP5" s="161" t="str">
        <f>IF(N5="---","",VLOOKUP(N5,List167834567910[],2,FALSE))</f>
        <v/>
      </c>
      <c r="BQ5" s="161" t="str">
        <f>IF(O5="---","",VLOOKUP(O5,List167834567910[],2,FALSE))</f>
        <v/>
      </c>
      <c r="BR5" s="161" t="str">
        <f>IF(P5="---","",VLOOKUP(P5,List167834567910[],2,FALSE))</f>
        <v/>
      </c>
      <c r="BS5" s="161" t="str">
        <f>IF(Q5="---","",VLOOKUP(Q5,List167834567910[],2,FALSE))</f>
        <v/>
      </c>
      <c r="BT5" s="161" t="str">
        <f>IF(R5="---","",VLOOKUP(R5,List167834567910[],2,FALSE))</f>
        <v/>
      </c>
      <c r="BU5" s="29" t="s">
        <v>113</v>
      </c>
      <c r="BV5" s="161">
        <f>IF(Y5="---","",VLOOKUP(Y5,List167834567910[],2,FALSE))</f>
        <v>0</v>
      </c>
      <c r="BW5" s="161">
        <f>IF(Z5="---","",VLOOKUP(Z5,List167834567910[],2,FALSE))</f>
        <v>0.5</v>
      </c>
      <c r="BX5" s="161">
        <f>IF(AA5="---","",VLOOKUP(AA5,List167834567910[],2,FALSE))</f>
        <v>1</v>
      </c>
      <c r="BY5" s="161">
        <f>IF(AB5="---","",VLOOKUP(AB5,List167834567910[],2,FALSE))</f>
        <v>1</v>
      </c>
      <c r="BZ5" s="161">
        <f>IF(AC5="---","",VLOOKUP(AC5,List167834567910[],2,FALSE))</f>
        <v>1</v>
      </c>
      <c r="CA5" s="161" t="str">
        <f>IF(AD5="---","",VLOOKUP(AD5,List167834567910[],2,FALSE))</f>
        <v/>
      </c>
      <c r="CB5" s="161" t="str">
        <f>IF(AE5="---","",VLOOKUP(AE5,List167834567910[],2,FALSE))</f>
        <v/>
      </c>
      <c r="CC5" s="161" t="str">
        <f>IF(AF5="---","",VLOOKUP(AF5,List167834567910[],2,FALSE))</f>
        <v/>
      </c>
      <c r="CD5" s="161" t="str">
        <f>IF(AG5="---","",VLOOKUP(AG5,List167834567910[],2,FALSE))</f>
        <v/>
      </c>
      <c r="CE5" s="161" t="str">
        <f>IF(AH5="---","",VLOOKUP(AH5,List167834567910[],2,FALSE))</f>
        <v/>
      </c>
    </row>
    <row r="6" spans="2:92" ht="13.5" customHeight="1">
      <c r="B6" s="283"/>
      <c r="C6" s="285"/>
      <c r="D6" s="286"/>
      <c r="E6" s="20" t="s">
        <v>114</v>
      </c>
      <c r="F6" s="21"/>
      <c r="G6" s="22"/>
      <c r="H6" s="25" t="s">
        <v>112</v>
      </c>
      <c r="I6" s="25" t="s">
        <v>105</v>
      </c>
      <c r="J6" s="25" t="s">
        <v>105</v>
      </c>
      <c r="K6" s="25" t="s">
        <v>105</v>
      </c>
      <c r="L6" s="25" t="s">
        <v>105</v>
      </c>
      <c r="M6" s="25" t="s">
        <v>105</v>
      </c>
      <c r="N6" s="25" t="s">
        <v>105</v>
      </c>
      <c r="O6" s="25" t="s">
        <v>105</v>
      </c>
      <c r="P6" s="25" t="s">
        <v>105</v>
      </c>
      <c r="Q6" s="25" t="s">
        <v>105</v>
      </c>
      <c r="R6" s="32" t="s">
        <v>105</v>
      </c>
      <c r="Y6" s="25" t="s">
        <v>112</v>
      </c>
      <c r="Z6" s="25" t="s">
        <v>112</v>
      </c>
      <c r="AA6" s="25" t="s">
        <v>104</v>
      </c>
      <c r="AB6" s="25" t="s">
        <v>104</v>
      </c>
      <c r="AC6" s="32" t="s">
        <v>106</v>
      </c>
      <c r="AD6" s="23" t="s">
        <v>105</v>
      </c>
      <c r="AE6" s="23" t="s">
        <v>105</v>
      </c>
      <c r="AF6" s="23" t="s">
        <v>105</v>
      </c>
      <c r="AG6" s="23" t="s">
        <v>105</v>
      </c>
      <c r="AH6" s="23" t="s">
        <v>105</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115</v>
      </c>
      <c r="AX6" s="30" t="str">
        <f t="shared" si="1"/>
        <v>&lt;60</v>
      </c>
      <c r="AY6" s="50">
        <f>VALUE(IF(AX6="---","",VLOOKUP(AX6,List167834567910[],2,FALSE)))</f>
        <v>0</v>
      </c>
      <c r="AZ6" s="1">
        <f t="shared" si="2"/>
        <v>0</v>
      </c>
      <c r="BA6" s="1" t="e">
        <f>VALUE(IF(AZ6="---","",VLOOKUP(AZ6,List167834567910[],2,FALSE)))</f>
        <v>#N/A</v>
      </c>
      <c r="BB6" s="1" t="str">
        <f t="shared" si="3"/>
        <v>---</v>
      </c>
      <c r="BC6" s="1" t="str">
        <f t="shared" si="4"/>
        <v>Pre-Assessment Year 0</v>
      </c>
      <c r="BE6" s="35" t="s">
        <v>112</v>
      </c>
      <c r="BF6" s="1">
        <v>0</v>
      </c>
      <c r="BI6" s="29" t="s">
        <v>115</v>
      </c>
      <c r="BJ6" s="161">
        <f>IF(H6="---","",VLOOKUP(H6,List167834567910[],2,FALSE))</f>
        <v>0</v>
      </c>
      <c r="BK6" s="161" t="str">
        <f>IF(I6="---","",VLOOKUP(I6,List167834567910[],2,FALSE))</f>
        <v/>
      </c>
      <c r="BL6" s="161" t="str">
        <f>IF(J6="---","",VLOOKUP(J6,List167834567910[],2,FALSE))</f>
        <v/>
      </c>
      <c r="BM6" s="161" t="str">
        <f>IF(K6="---","",VLOOKUP(K6,List167834567910[],2,FALSE))</f>
        <v/>
      </c>
      <c r="BN6" s="161" t="str">
        <f>IF(L6="---","",VLOOKUP(L6,List167834567910[],2,FALSE))</f>
        <v/>
      </c>
      <c r="BO6" s="161" t="str">
        <f>IF(M6="---","",VLOOKUP(M6,List167834567910[],2,FALSE))</f>
        <v/>
      </c>
      <c r="BP6" s="161" t="str">
        <f>IF(N6="---","",VLOOKUP(N6,List167834567910[],2,FALSE))</f>
        <v/>
      </c>
      <c r="BQ6" s="161" t="str">
        <f>IF(O6="---","",VLOOKUP(O6,List167834567910[],2,FALSE))</f>
        <v/>
      </c>
      <c r="BR6" s="161" t="str">
        <f>IF(P6="---","",VLOOKUP(P6,List167834567910[],2,FALSE))</f>
        <v/>
      </c>
      <c r="BS6" s="161" t="str">
        <f>IF(Q6="---","",VLOOKUP(Q6,List167834567910[],2,FALSE))</f>
        <v/>
      </c>
      <c r="BT6" s="161" t="str">
        <f>IF(R6="---","",VLOOKUP(R6,List167834567910[],2,FALSE))</f>
        <v/>
      </c>
      <c r="BU6" s="29" t="s">
        <v>115</v>
      </c>
      <c r="BV6" s="161">
        <f>IF(Y6="---","",VLOOKUP(Y6,List167834567910[],2,FALSE))</f>
        <v>0</v>
      </c>
      <c r="BW6" s="161">
        <f>IF(Z6="---","",VLOOKUP(Z6,List167834567910[],2,FALSE))</f>
        <v>0</v>
      </c>
      <c r="BX6" s="161">
        <f>IF(AA6="---","",VLOOKUP(AA6,List167834567910[],2,FALSE))</f>
        <v>0.5</v>
      </c>
      <c r="BY6" s="161">
        <f>IF(AB6="---","",VLOOKUP(AB6,List167834567910[],2,FALSE))</f>
        <v>0.5</v>
      </c>
      <c r="BZ6" s="161">
        <f>IF(AC6="---","",VLOOKUP(AC6,List167834567910[],2,FALSE))</f>
        <v>1</v>
      </c>
      <c r="CA6" s="161" t="str">
        <f>IF(AD6="---","",VLOOKUP(AD6,List167834567910[],2,FALSE))</f>
        <v/>
      </c>
      <c r="CB6" s="161" t="str">
        <f>IF(AE6="---","",VLOOKUP(AE6,List167834567910[],2,FALSE))</f>
        <v/>
      </c>
      <c r="CC6" s="161" t="str">
        <f>IF(AF6="---","",VLOOKUP(AF6,List167834567910[],2,FALSE))</f>
        <v/>
      </c>
      <c r="CD6" s="161" t="str">
        <f>IF(AG6="---","",VLOOKUP(AG6,List167834567910[],2,FALSE))</f>
        <v/>
      </c>
      <c r="CE6" s="161" t="str">
        <f>IF(AH6="---","",VLOOKUP(AH6,List167834567910[],2,FALSE))</f>
        <v/>
      </c>
    </row>
    <row r="7" spans="2:92" ht="13.5" customHeight="1">
      <c r="B7" s="283"/>
      <c r="C7" s="285"/>
      <c r="D7" s="286"/>
      <c r="E7" s="20" t="s">
        <v>116</v>
      </c>
      <c r="F7" s="21"/>
      <c r="G7" s="22"/>
      <c r="H7" s="25" t="s">
        <v>112</v>
      </c>
      <c r="I7" s="25" t="s">
        <v>105</v>
      </c>
      <c r="J7" s="25" t="s">
        <v>105</v>
      </c>
      <c r="K7" s="25" t="s">
        <v>105</v>
      </c>
      <c r="L7" s="25" t="s">
        <v>105</v>
      </c>
      <c r="M7" s="25" t="s">
        <v>105</v>
      </c>
      <c r="N7" s="25" t="s">
        <v>105</v>
      </c>
      <c r="O7" s="25" t="s">
        <v>105</v>
      </c>
      <c r="P7" s="25" t="s">
        <v>105</v>
      </c>
      <c r="Q7" s="25" t="s">
        <v>105</v>
      </c>
      <c r="R7" s="32" t="s">
        <v>105</v>
      </c>
      <c r="Y7" s="25" t="s">
        <v>112</v>
      </c>
      <c r="Z7" s="25" t="s">
        <v>106</v>
      </c>
      <c r="AA7" s="25" t="s">
        <v>106</v>
      </c>
      <c r="AB7" s="25" t="s">
        <v>106</v>
      </c>
      <c r="AC7" s="32" t="s">
        <v>106</v>
      </c>
      <c r="AD7" s="23" t="s">
        <v>105</v>
      </c>
      <c r="AE7" s="23" t="s">
        <v>105</v>
      </c>
      <c r="AF7" s="23" t="s">
        <v>105</v>
      </c>
      <c r="AG7" s="23" t="s">
        <v>105</v>
      </c>
      <c r="AH7" s="23" t="s">
        <v>105</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117</v>
      </c>
      <c r="AX7" s="30" t="str">
        <f t="shared" si="1"/>
        <v>&lt;60</v>
      </c>
      <c r="AY7" s="50">
        <f>VALUE(IF(AX7="---","",VLOOKUP(AX7,List167834567910[],2,FALSE)))</f>
        <v>0</v>
      </c>
      <c r="AZ7" s="1">
        <f t="shared" si="2"/>
        <v>0</v>
      </c>
      <c r="BA7" s="1" t="e">
        <f>VALUE(IF(AZ7="---","",VLOOKUP(AZ7,List167834567910[],2,FALSE)))</f>
        <v>#N/A</v>
      </c>
      <c r="BB7" s="1" t="str">
        <f t="shared" si="3"/>
        <v>---</v>
      </c>
      <c r="BC7" s="1" t="str">
        <f t="shared" si="4"/>
        <v>Pre-Assessment Year 0</v>
      </c>
      <c r="BI7" s="29" t="s">
        <v>117</v>
      </c>
      <c r="BJ7" s="161">
        <f>IF(H7="---","",VLOOKUP(H7,List167834567910[],2,FALSE))</f>
        <v>0</v>
      </c>
      <c r="BK7" s="161" t="str">
        <f>IF(I7="---","",VLOOKUP(I7,List167834567910[],2,FALSE))</f>
        <v/>
      </c>
      <c r="BL7" s="161" t="str">
        <f>IF(J7="---","",VLOOKUP(J7,List167834567910[],2,FALSE))</f>
        <v/>
      </c>
      <c r="BM7" s="161" t="str">
        <f>IF(K7="---","",VLOOKUP(K7,List167834567910[],2,FALSE))</f>
        <v/>
      </c>
      <c r="BN7" s="161" t="str">
        <f>IF(L7="---","",VLOOKUP(L7,List167834567910[],2,FALSE))</f>
        <v/>
      </c>
      <c r="BO7" s="161" t="str">
        <f>IF(M7="---","",VLOOKUP(M7,List167834567910[],2,FALSE))</f>
        <v/>
      </c>
      <c r="BP7" s="161" t="str">
        <f>IF(N7="---","",VLOOKUP(N7,List167834567910[],2,FALSE))</f>
        <v/>
      </c>
      <c r="BQ7" s="161" t="str">
        <f>IF(O7="---","",VLOOKUP(O7,List167834567910[],2,FALSE))</f>
        <v/>
      </c>
      <c r="BR7" s="161" t="str">
        <f>IF(P7="---","",VLOOKUP(P7,List167834567910[],2,FALSE))</f>
        <v/>
      </c>
      <c r="BS7" s="161" t="str">
        <f>IF(Q7="---","",VLOOKUP(Q7,List167834567910[],2,FALSE))</f>
        <v/>
      </c>
      <c r="BT7" s="161" t="str">
        <f>IF(R7="---","",VLOOKUP(R7,List167834567910[],2,FALSE))</f>
        <v/>
      </c>
      <c r="BU7" s="29" t="s">
        <v>117</v>
      </c>
      <c r="BV7" s="161">
        <f>IF(Y7="---","",VLOOKUP(Y7,List167834567910[],2,FALSE))</f>
        <v>0</v>
      </c>
      <c r="BW7" s="161">
        <f>IF(Z7="---","",VLOOKUP(Z7,List167834567910[],2,FALSE))</f>
        <v>1</v>
      </c>
      <c r="BX7" s="161">
        <f>IF(AA7="---","",VLOOKUP(AA7,List167834567910[],2,FALSE))</f>
        <v>1</v>
      </c>
      <c r="BY7" s="161">
        <f>IF(AB7="---","",VLOOKUP(AB7,List167834567910[],2,FALSE))</f>
        <v>1</v>
      </c>
      <c r="BZ7" s="161">
        <f>IF(AC7="---","",VLOOKUP(AC7,List167834567910[],2,FALSE))</f>
        <v>1</v>
      </c>
      <c r="CA7" s="161" t="str">
        <f>IF(AD7="---","",VLOOKUP(AD7,List167834567910[],2,FALSE))</f>
        <v/>
      </c>
      <c r="CB7" s="161" t="str">
        <f>IF(AE7="---","",VLOOKUP(AE7,List167834567910[],2,FALSE))</f>
        <v/>
      </c>
      <c r="CC7" s="161" t="str">
        <f>IF(AF7="---","",VLOOKUP(AF7,List167834567910[],2,FALSE))</f>
        <v/>
      </c>
      <c r="CD7" s="161" t="str">
        <f>IF(AG7="---","",VLOOKUP(AG7,List167834567910[],2,FALSE))</f>
        <v/>
      </c>
      <c r="CE7" s="161" t="str">
        <f>IF(AH7="---","",VLOOKUP(AH7,List167834567910[],2,FALSE))</f>
        <v/>
      </c>
    </row>
    <row r="8" spans="2:92" ht="13.5" customHeight="1">
      <c r="B8" s="284"/>
      <c r="C8" s="285"/>
      <c r="D8" s="286"/>
      <c r="E8" s="20" t="s">
        <v>118</v>
      </c>
      <c r="F8" s="21"/>
      <c r="G8" s="22"/>
      <c r="H8" s="25" t="s">
        <v>112</v>
      </c>
      <c r="I8" s="25" t="s">
        <v>105</v>
      </c>
      <c r="J8" s="25" t="s">
        <v>105</v>
      </c>
      <c r="K8" s="25" t="s">
        <v>105</v>
      </c>
      <c r="L8" s="25" t="s">
        <v>105</v>
      </c>
      <c r="M8" s="25" t="s">
        <v>105</v>
      </c>
      <c r="N8" s="25" t="s">
        <v>105</v>
      </c>
      <c r="O8" s="25" t="s">
        <v>105</v>
      </c>
      <c r="P8" s="25" t="s">
        <v>105</v>
      </c>
      <c r="Q8" s="25" t="s">
        <v>105</v>
      </c>
      <c r="R8" s="32" t="s">
        <v>105</v>
      </c>
      <c r="Y8" s="25" t="s">
        <v>112</v>
      </c>
      <c r="Z8" s="25" t="s">
        <v>112</v>
      </c>
      <c r="AA8" s="25" t="s">
        <v>112</v>
      </c>
      <c r="AB8" s="25" t="s">
        <v>104</v>
      </c>
      <c r="AC8" s="32" t="s">
        <v>104</v>
      </c>
      <c r="AD8" s="23" t="s">
        <v>105</v>
      </c>
      <c r="AE8" s="23" t="s">
        <v>105</v>
      </c>
      <c r="AF8" s="23" t="s">
        <v>105</v>
      </c>
      <c r="AG8" s="23" t="s">
        <v>105</v>
      </c>
      <c r="AH8" s="23" t="s">
        <v>105</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119</v>
      </c>
      <c r="AX8" s="30" t="str">
        <f t="shared" si="1"/>
        <v>&lt;60</v>
      </c>
      <c r="AY8" s="50">
        <f>VALUE(IF(AX8="---","",VLOOKUP(AX8,List167834567910[],2,FALSE)))</f>
        <v>0</v>
      </c>
      <c r="AZ8" s="1">
        <f t="shared" si="2"/>
        <v>0</v>
      </c>
      <c r="BA8" s="1" t="e">
        <f>VALUE(IF(AZ8="---","",VLOOKUP(AZ8,List167834567910[],2,FALSE)))</f>
        <v>#N/A</v>
      </c>
      <c r="BB8" s="1" t="str">
        <f t="shared" si="3"/>
        <v>---</v>
      </c>
      <c r="BC8" s="1" t="str">
        <f t="shared" si="4"/>
        <v>Pre-Assessment Year 0</v>
      </c>
      <c r="BI8" s="29" t="s">
        <v>119</v>
      </c>
      <c r="BJ8" s="161">
        <f>IF(H8="---","",VLOOKUP(H8,List167834567910[],2,FALSE))</f>
        <v>0</v>
      </c>
      <c r="BK8" s="161" t="str">
        <f>IF(I8="---","",VLOOKUP(I8,List167834567910[],2,FALSE))</f>
        <v/>
      </c>
      <c r="BL8" s="161" t="str">
        <f>IF(J8="---","",VLOOKUP(J8,List167834567910[],2,FALSE))</f>
        <v/>
      </c>
      <c r="BM8" s="161" t="str">
        <f>IF(K8="---","",VLOOKUP(K8,List167834567910[],2,FALSE))</f>
        <v/>
      </c>
      <c r="BN8" s="161" t="str">
        <f>IF(L8="---","",VLOOKUP(L8,List167834567910[],2,FALSE))</f>
        <v/>
      </c>
      <c r="BO8" s="161" t="str">
        <f>IF(M8="---","",VLOOKUP(M8,List167834567910[],2,FALSE))</f>
        <v/>
      </c>
      <c r="BP8" s="161" t="str">
        <f>IF(N8="---","",VLOOKUP(N8,List167834567910[],2,FALSE))</f>
        <v/>
      </c>
      <c r="BQ8" s="161" t="str">
        <f>IF(O8="---","",VLOOKUP(O8,List167834567910[],2,FALSE))</f>
        <v/>
      </c>
      <c r="BR8" s="161" t="str">
        <f>IF(P8="---","",VLOOKUP(P8,List167834567910[],2,FALSE))</f>
        <v/>
      </c>
      <c r="BS8" s="161" t="str">
        <f>IF(Q8="---","",VLOOKUP(Q8,List167834567910[],2,FALSE))</f>
        <v/>
      </c>
      <c r="BT8" s="161" t="str">
        <f>IF(R8="---","",VLOOKUP(R8,List167834567910[],2,FALSE))</f>
        <v/>
      </c>
      <c r="BU8" s="29" t="s">
        <v>119</v>
      </c>
      <c r="BV8" s="161">
        <f>IF(Y8="---","",VLOOKUP(Y8,List167834567910[],2,FALSE))</f>
        <v>0</v>
      </c>
      <c r="BW8" s="161">
        <f>IF(Z8="---","",VLOOKUP(Z8,List167834567910[],2,FALSE))</f>
        <v>0</v>
      </c>
      <c r="BX8" s="161">
        <f>IF(AA8="---","",VLOOKUP(AA8,List167834567910[],2,FALSE))</f>
        <v>0</v>
      </c>
      <c r="BY8" s="161">
        <f>IF(AB8="---","",VLOOKUP(AB8,List167834567910[],2,FALSE))</f>
        <v>0.5</v>
      </c>
      <c r="BZ8" s="161">
        <f>IF(AC8="---","",VLOOKUP(AC8,List167834567910[],2,FALSE))</f>
        <v>0.5</v>
      </c>
      <c r="CA8" s="161" t="str">
        <f>IF(AD8="---","",VLOOKUP(AD8,List167834567910[],2,FALSE))</f>
        <v/>
      </c>
      <c r="CB8" s="161" t="str">
        <f>IF(AE8="---","",VLOOKUP(AE8,List167834567910[],2,FALSE))</f>
        <v/>
      </c>
      <c r="CC8" s="161" t="str">
        <f>IF(AF8="---","",VLOOKUP(AF8,List167834567910[],2,FALSE))</f>
        <v/>
      </c>
      <c r="CD8" s="161" t="str">
        <f>IF(AG8="---","",VLOOKUP(AG8,List167834567910[],2,FALSE))</f>
        <v/>
      </c>
      <c r="CE8" s="161" t="str">
        <f>IF(AH8="---","",VLOOKUP(AH8,List167834567910[],2,FALSE))</f>
        <v/>
      </c>
    </row>
    <row r="9" spans="2:92" ht="13.5" customHeight="1">
      <c r="B9" s="283">
        <v>2</v>
      </c>
      <c r="C9" s="287" t="s">
        <v>120</v>
      </c>
      <c r="D9" s="288"/>
      <c r="E9" s="198" t="s">
        <v>121</v>
      </c>
      <c r="F9" s="198"/>
      <c r="G9" s="199"/>
      <c r="H9" s="25" t="s">
        <v>106</v>
      </c>
      <c r="I9" s="25" t="s">
        <v>105</v>
      </c>
      <c r="J9" s="25" t="s">
        <v>105</v>
      </c>
      <c r="K9" s="25" t="s">
        <v>105</v>
      </c>
      <c r="L9" s="25" t="s">
        <v>105</v>
      </c>
      <c r="M9" s="25" t="s">
        <v>105</v>
      </c>
      <c r="N9" s="25" t="s">
        <v>105</v>
      </c>
      <c r="O9" s="25" t="s">
        <v>105</v>
      </c>
      <c r="P9" s="25" t="s">
        <v>105</v>
      </c>
      <c r="Q9" s="25" t="s">
        <v>105</v>
      </c>
      <c r="R9" s="32" t="s">
        <v>105</v>
      </c>
      <c r="Y9" s="25" t="s">
        <v>104</v>
      </c>
      <c r="Z9" s="25" t="s">
        <v>104</v>
      </c>
      <c r="AA9" s="25" t="s">
        <v>104</v>
      </c>
      <c r="AB9" s="25" t="s">
        <v>106</v>
      </c>
      <c r="AC9" s="32" t="s">
        <v>106</v>
      </c>
      <c r="AD9" s="23" t="s">
        <v>105</v>
      </c>
      <c r="AE9" s="23" t="s">
        <v>105</v>
      </c>
      <c r="AF9" s="23" t="s">
        <v>105</v>
      </c>
      <c r="AG9" s="23" t="s">
        <v>105</v>
      </c>
      <c r="AH9" s="23" t="s">
        <v>105</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122</v>
      </c>
      <c r="AX9" s="30" t="str">
        <f t="shared" si="1"/>
        <v>≥80</v>
      </c>
      <c r="AY9" s="50">
        <f>VALUE(IF(AX9="---","",VLOOKUP(AX9,List167834567910[],2,FALSE)))</f>
        <v>1</v>
      </c>
      <c r="AZ9" s="1">
        <f t="shared" si="2"/>
        <v>0</v>
      </c>
      <c r="BA9" s="1" t="e">
        <f>VALUE(IF(AZ9="---","",VLOOKUP(AZ9,List167834567910[],2,FALSE)))</f>
        <v>#N/A</v>
      </c>
      <c r="BB9" s="1" t="str">
        <f t="shared" si="3"/>
        <v>---</v>
      </c>
      <c r="BC9" s="1" t="str">
        <f t="shared" si="4"/>
        <v>Pre-Assessment Year 0</v>
      </c>
      <c r="BI9" s="29" t="s">
        <v>122</v>
      </c>
      <c r="BJ9" s="161">
        <f>IF(H9="---","",VLOOKUP(H9,List167834567910[],2,FALSE))</f>
        <v>1</v>
      </c>
      <c r="BK9" s="161" t="str">
        <f>IF(I9="---","",VLOOKUP(I9,List167834567910[],2,FALSE))</f>
        <v/>
      </c>
      <c r="BL9" s="161" t="str">
        <f>IF(J9="---","",VLOOKUP(J9,List167834567910[],2,FALSE))</f>
        <v/>
      </c>
      <c r="BM9" s="161" t="str">
        <f>IF(K9="---","",VLOOKUP(K9,List167834567910[],2,FALSE))</f>
        <v/>
      </c>
      <c r="BN9" s="161" t="str">
        <f>IF(L9="---","",VLOOKUP(L9,List167834567910[],2,FALSE))</f>
        <v/>
      </c>
      <c r="BO9" s="161" t="str">
        <f>IF(M9="---","",VLOOKUP(M9,List167834567910[],2,FALSE))</f>
        <v/>
      </c>
      <c r="BP9" s="161" t="str">
        <f>IF(N9="---","",VLOOKUP(N9,List167834567910[],2,FALSE))</f>
        <v/>
      </c>
      <c r="BQ9" s="161" t="str">
        <f>IF(O9="---","",VLOOKUP(O9,List167834567910[],2,FALSE))</f>
        <v/>
      </c>
      <c r="BR9" s="161" t="str">
        <f>IF(P9="---","",VLOOKUP(P9,List167834567910[],2,FALSE))</f>
        <v/>
      </c>
      <c r="BS9" s="161" t="str">
        <f>IF(Q9="---","",VLOOKUP(Q9,List167834567910[],2,FALSE))</f>
        <v/>
      </c>
      <c r="BT9" s="161" t="str">
        <f>IF(R9="---","",VLOOKUP(R9,List167834567910[],2,FALSE))</f>
        <v/>
      </c>
      <c r="BU9" s="29" t="s">
        <v>122</v>
      </c>
      <c r="BV9" s="161">
        <f>IF(Y9="---","",VLOOKUP(Y9,List167834567910[],2,FALSE))</f>
        <v>0.5</v>
      </c>
      <c r="BW9" s="161">
        <f>IF(Z9="---","",VLOOKUP(Z9,List167834567910[],2,FALSE))</f>
        <v>0.5</v>
      </c>
      <c r="BX9" s="161">
        <f>IF(AA9="---","",VLOOKUP(AA9,List167834567910[],2,FALSE))</f>
        <v>0.5</v>
      </c>
      <c r="BY9" s="161">
        <f>IF(AB9="---","",VLOOKUP(AB9,List167834567910[],2,FALSE))</f>
        <v>1</v>
      </c>
      <c r="BZ9" s="161">
        <f>IF(AC9="---","",VLOOKUP(AC9,List167834567910[],2,FALSE))</f>
        <v>1</v>
      </c>
      <c r="CA9" s="161" t="str">
        <f>IF(AD9="---","",VLOOKUP(AD9,List167834567910[],2,FALSE))</f>
        <v/>
      </c>
      <c r="CB9" s="161" t="str">
        <f>IF(AE9="---","",VLOOKUP(AE9,List167834567910[],2,FALSE))</f>
        <v/>
      </c>
      <c r="CC9" s="161" t="str">
        <f>IF(AF9="---","",VLOOKUP(AF9,List167834567910[],2,FALSE))</f>
        <v/>
      </c>
      <c r="CD9" s="161" t="str">
        <f>IF(AG9="---","",VLOOKUP(AG9,List167834567910[],2,FALSE))</f>
        <v/>
      </c>
      <c r="CE9" s="161" t="str">
        <f>IF(AH9="---","",VLOOKUP(AH9,List167834567910[],2,FALSE))</f>
        <v/>
      </c>
    </row>
    <row r="10" spans="2:92" ht="13.5" customHeight="1">
      <c r="B10" s="283"/>
      <c r="C10" s="287"/>
      <c r="D10" s="288"/>
      <c r="E10" s="198" t="s">
        <v>123</v>
      </c>
      <c r="F10" s="198"/>
      <c r="G10" s="199"/>
      <c r="H10" s="25" t="s">
        <v>104</v>
      </c>
      <c r="I10" s="25" t="s">
        <v>105</v>
      </c>
      <c r="J10" s="25" t="s">
        <v>105</v>
      </c>
      <c r="K10" s="25" t="s">
        <v>105</v>
      </c>
      <c r="L10" s="25" t="s">
        <v>105</v>
      </c>
      <c r="M10" s="25" t="s">
        <v>105</v>
      </c>
      <c r="N10" s="25" t="s">
        <v>105</v>
      </c>
      <c r="O10" s="25" t="s">
        <v>105</v>
      </c>
      <c r="P10" s="25" t="s">
        <v>105</v>
      </c>
      <c r="Q10" s="25" t="s">
        <v>105</v>
      </c>
      <c r="R10" s="32" t="s">
        <v>105</v>
      </c>
      <c r="Y10" s="25" t="s">
        <v>104</v>
      </c>
      <c r="Z10" s="25" t="s">
        <v>104</v>
      </c>
      <c r="AA10" s="25" t="s">
        <v>104</v>
      </c>
      <c r="AB10" s="25" t="s">
        <v>106</v>
      </c>
      <c r="AC10" s="32" t="s">
        <v>106</v>
      </c>
      <c r="AD10" s="23" t="s">
        <v>105</v>
      </c>
      <c r="AE10" s="23" t="s">
        <v>105</v>
      </c>
      <c r="AF10" s="23" t="s">
        <v>105</v>
      </c>
      <c r="AG10" s="23" t="s">
        <v>105</v>
      </c>
      <c r="AH10" s="23" t="s">
        <v>105</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124</v>
      </c>
      <c r="AX10" s="30" t="str">
        <f t="shared" si="1"/>
        <v>60-79</v>
      </c>
      <c r="AY10" s="50">
        <f>VALUE(IF(AX10="---","",VLOOKUP(AX10,List167834567910[],2,FALSE)))</f>
        <v>0.5</v>
      </c>
      <c r="AZ10" s="1">
        <f t="shared" si="2"/>
        <v>0</v>
      </c>
      <c r="BA10" s="1" t="e">
        <f>VALUE(IF(AZ10="---","",VLOOKUP(AZ10,List167834567910[],2,FALSE)))</f>
        <v>#N/A</v>
      </c>
      <c r="BB10" s="1" t="str">
        <f t="shared" si="3"/>
        <v>---</v>
      </c>
      <c r="BC10" s="1" t="str">
        <f t="shared" si="4"/>
        <v>Pre-Assessment Year 0</v>
      </c>
      <c r="BI10" s="29" t="s">
        <v>124</v>
      </c>
      <c r="BJ10" s="161">
        <f>IF(H10="---","",VLOOKUP(H10,List167834567910[],2,FALSE))</f>
        <v>0.5</v>
      </c>
      <c r="BK10" s="161" t="str">
        <f>IF(I10="---","",VLOOKUP(I10,List167834567910[],2,FALSE))</f>
        <v/>
      </c>
      <c r="BL10" s="161" t="str">
        <f>IF(J10="---","",VLOOKUP(J10,List167834567910[],2,FALSE))</f>
        <v/>
      </c>
      <c r="BM10" s="161" t="str">
        <f>IF(K10="---","",VLOOKUP(K10,List167834567910[],2,FALSE))</f>
        <v/>
      </c>
      <c r="BN10" s="161" t="str">
        <f>IF(L10="---","",VLOOKUP(L10,List167834567910[],2,FALSE))</f>
        <v/>
      </c>
      <c r="BO10" s="161" t="str">
        <f>IF(M10="---","",VLOOKUP(M10,List167834567910[],2,FALSE))</f>
        <v/>
      </c>
      <c r="BP10" s="161" t="str">
        <f>IF(N10="---","",VLOOKUP(N10,List167834567910[],2,FALSE))</f>
        <v/>
      </c>
      <c r="BQ10" s="161" t="str">
        <f>IF(O10="---","",VLOOKUP(O10,List167834567910[],2,FALSE))</f>
        <v/>
      </c>
      <c r="BR10" s="161" t="str">
        <f>IF(P10="---","",VLOOKUP(P10,List167834567910[],2,FALSE))</f>
        <v/>
      </c>
      <c r="BS10" s="161" t="str">
        <f>IF(Q10="---","",VLOOKUP(Q10,List167834567910[],2,FALSE))</f>
        <v/>
      </c>
      <c r="BT10" s="161" t="str">
        <f>IF(R10="---","",VLOOKUP(R10,List167834567910[],2,FALSE))</f>
        <v/>
      </c>
      <c r="BU10" s="29" t="s">
        <v>124</v>
      </c>
      <c r="BV10" s="161">
        <f>IF(Y10="---","",VLOOKUP(Y10,List167834567910[],2,FALSE))</f>
        <v>0.5</v>
      </c>
      <c r="BW10" s="161">
        <f>IF(Z10="---","",VLOOKUP(Z10,List167834567910[],2,FALSE))</f>
        <v>0.5</v>
      </c>
      <c r="BX10" s="161">
        <f>IF(AA10="---","",VLOOKUP(AA10,List167834567910[],2,FALSE))</f>
        <v>0.5</v>
      </c>
      <c r="BY10" s="161">
        <f>IF(AB10="---","",VLOOKUP(AB10,List167834567910[],2,FALSE))</f>
        <v>1</v>
      </c>
      <c r="BZ10" s="161">
        <f>IF(AC10="---","",VLOOKUP(AC10,List167834567910[],2,FALSE))</f>
        <v>1</v>
      </c>
      <c r="CA10" s="161" t="str">
        <f>IF(AD10="---","",VLOOKUP(AD10,List167834567910[],2,FALSE))</f>
        <v/>
      </c>
      <c r="CB10" s="161" t="str">
        <f>IF(AE10="---","",VLOOKUP(AE10,List167834567910[],2,FALSE))</f>
        <v/>
      </c>
      <c r="CC10" s="161" t="str">
        <f>IF(AF10="---","",VLOOKUP(AF10,List167834567910[],2,FALSE))</f>
        <v/>
      </c>
      <c r="CD10" s="161" t="str">
        <f>IF(AG10="---","",VLOOKUP(AG10,List167834567910[],2,FALSE))</f>
        <v/>
      </c>
      <c r="CE10" s="161" t="str">
        <f>IF(AH10="---","",VLOOKUP(AH10,List167834567910[],2,FALSE))</f>
        <v/>
      </c>
    </row>
    <row r="11" spans="2:92" ht="13.5" customHeight="1">
      <c r="B11" s="283"/>
      <c r="C11" s="287"/>
      <c r="D11" s="288"/>
      <c r="E11" s="198" t="s">
        <v>125</v>
      </c>
      <c r="F11" s="198"/>
      <c r="G11" s="199"/>
      <c r="H11" s="25" t="s">
        <v>104</v>
      </c>
      <c r="I11" s="25" t="s">
        <v>105</v>
      </c>
      <c r="J11" s="25" t="s">
        <v>105</v>
      </c>
      <c r="K11" s="25" t="s">
        <v>105</v>
      </c>
      <c r="L11" s="25" t="s">
        <v>105</v>
      </c>
      <c r="M11" s="25" t="s">
        <v>105</v>
      </c>
      <c r="N11" s="25" t="s">
        <v>105</v>
      </c>
      <c r="O11" s="25" t="s">
        <v>105</v>
      </c>
      <c r="P11" s="25" t="s">
        <v>105</v>
      </c>
      <c r="Q11" s="25" t="s">
        <v>105</v>
      </c>
      <c r="R11" s="32" t="s">
        <v>105</v>
      </c>
      <c r="Y11" s="25" t="s">
        <v>104</v>
      </c>
      <c r="Z11" s="25" t="s">
        <v>104</v>
      </c>
      <c r="AA11" s="25" t="s">
        <v>104</v>
      </c>
      <c r="AB11" s="25" t="s">
        <v>104</v>
      </c>
      <c r="AC11" s="32" t="s">
        <v>106</v>
      </c>
      <c r="AD11" s="23" t="s">
        <v>105</v>
      </c>
      <c r="AE11" s="23" t="s">
        <v>105</v>
      </c>
      <c r="AF11" s="23" t="s">
        <v>105</v>
      </c>
      <c r="AG11" s="23" t="s">
        <v>105</v>
      </c>
      <c r="AH11" s="23" t="s">
        <v>105</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126</v>
      </c>
      <c r="AX11" s="30" t="str">
        <f t="shared" si="1"/>
        <v>60-79</v>
      </c>
      <c r="AY11" s="50">
        <f>VALUE(IF(AX11="---","",VLOOKUP(AX11,List167834567910[],2,FALSE)))</f>
        <v>0.5</v>
      </c>
      <c r="AZ11" s="1">
        <f t="shared" si="2"/>
        <v>0</v>
      </c>
      <c r="BA11" s="1" t="e">
        <f>VALUE(IF(AZ11="---","",VLOOKUP(AZ11,List167834567910[],2,FALSE)))</f>
        <v>#N/A</v>
      </c>
      <c r="BB11" s="1" t="str">
        <f t="shared" si="3"/>
        <v>---</v>
      </c>
      <c r="BC11" s="1" t="str">
        <f t="shared" si="4"/>
        <v>Pre-Assessment Year 0</v>
      </c>
      <c r="BI11" s="29" t="s">
        <v>126</v>
      </c>
      <c r="BJ11" s="161">
        <f>IF(H11="---","",VLOOKUP(H11,List167834567910[],2,FALSE))</f>
        <v>0.5</v>
      </c>
      <c r="BK11" s="161" t="str">
        <f>IF(I11="---","",VLOOKUP(I11,List167834567910[],2,FALSE))</f>
        <v/>
      </c>
      <c r="BL11" s="161" t="str">
        <f>IF(J11="---","",VLOOKUP(J11,List167834567910[],2,FALSE))</f>
        <v/>
      </c>
      <c r="BM11" s="161" t="str">
        <f>IF(K11="---","",VLOOKUP(K11,List167834567910[],2,FALSE))</f>
        <v/>
      </c>
      <c r="BN11" s="161" t="str">
        <f>IF(L11="---","",VLOOKUP(L11,List167834567910[],2,FALSE))</f>
        <v/>
      </c>
      <c r="BO11" s="161" t="str">
        <f>IF(M11="---","",VLOOKUP(M11,List167834567910[],2,FALSE))</f>
        <v/>
      </c>
      <c r="BP11" s="161" t="str">
        <f>IF(N11="---","",VLOOKUP(N11,List167834567910[],2,FALSE))</f>
        <v/>
      </c>
      <c r="BQ11" s="161" t="str">
        <f>IF(O11="---","",VLOOKUP(O11,List167834567910[],2,FALSE))</f>
        <v/>
      </c>
      <c r="BR11" s="161" t="str">
        <f>IF(P11="---","",VLOOKUP(P11,List167834567910[],2,FALSE))</f>
        <v/>
      </c>
      <c r="BS11" s="161" t="str">
        <f>IF(Q11="---","",VLOOKUP(Q11,List167834567910[],2,FALSE))</f>
        <v/>
      </c>
      <c r="BT11" s="161" t="str">
        <f>IF(R11="---","",VLOOKUP(R11,List167834567910[],2,FALSE))</f>
        <v/>
      </c>
      <c r="BU11" s="29" t="s">
        <v>126</v>
      </c>
      <c r="BV11" s="161">
        <f>IF(Y11="---","",VLOOKUP(Y11,List167834567910[],2,FALSE))</f>
        <v>0.5</v>
      </c>
      <c r="BW11" s="161">
        <f>IF(Z11="---","",VLOOKUP(Z11,List167834567910[],2,FALSE))</f>
        <v>0.5</v>
      </c>
      <c r="BX11" s="161">
        <f>IF(AA11="---","",VLOOKUP(AA11,List167834567910[],2,FALSE))</f>
        <v>0.5</v>
      </c>
      <c r="BY11" s="161">
        <f>IF(AB11="---","",VLOOKUP(AB11,List167834567910[],2,FALSE))</f>
        <v>0.5</v>
      </c>
      <c r="BZ11" s="161">
        <f>IF(AC11="---","",VLOOKUP(AC11,List167834567910[],2,FALSE))</f>
        <v>1</v>
      </c>
      <c r="CA11" s="161" t="str">
        <f>IF(AD11="---","",VLOOKUP(AD11,List167834567910[],2,FALSE))</f>
        <v/>
      </c>
      <c r="CB11" s="161" t="str">
        <f>IF(AE11="---","",VLOOKUP(AE11,List167834567910[],2,FALSE))</f>
        <v/>
      </c>
      <c r="CC11" s="161" t="str">
        <f>IF(AF11="---","",VLOOKUP(AF11,List167834567910[],2,FALSE))</f>
        <v/>
      </c>
      <c r="CD11" s="161" t="str">
        <f>IF(AG11="---","",VLOOKUP(AG11,List167834567910[],2,FALSE))</f>
        <v/>
      </c>
      <c r="CE11" s="161" t="str">
        <f>IF(AH11="---","",VLOOKUP(AH11,List167834567910[],2,FALSE))</f>
        <v/>
      </c>
    </row>
    <row r="12" spans="2:92" ht="13.5" customHeight="1">
      <c r="B12" s="283"/>
      <c r="C12" s="287" t="s">
        <v>127</v>
      </c>
      <c r="D12" s="288"/>
      <c r="E12" s="198" t="s">
        <v>128</v>
      </c>
      <c r="F12" s="198"/>
      <c r="G12" s="199"/>
      <c r="H12" s="25" t="s">
        <v>112</v>
      </c>
      <c r="I12" s="25" t="s">
        <v>105</v>
      </c>
      <c r="J12" s="25" t="s">
        <v>105</v>
      </c>
      <c r="K12" s="25" t="s">
        <v>105</v>
      </c>
      <c r="L12" s="25" t="s">
        <v>105</v>
      </c>
      <c r="M12" s="25" t="s">
        <v>105</v>
      </c>
      <c r="N12" s="25" t="s">
        <v>105</v>
      </c>
      <c r="O12" s="25" t="s">
        <v>105</v>
      </c>
      <c r="P12" s="25" t="s">
        <v>105</v>
      </c>
      <c r="Q12" s="25" t="s">
        <v>105</v>
      </c>
      <c r="R12" s="32" t="s">
        <v>105</v>
      </c>
      <c r="Y12" s="25" t="s">
        <v>104</v>
      </c>
      <c r="Z12" s="25" t="s">
        <v>104</v>
      </c>
      <c r="AA12" s="25" t="s">
        <v>104</v>
      </c>
      <c r="AB12" s="25" t="s">
        <v>104</v>
      </c>
      <c r="AC12" s="32" t="s">
        <v>106</v>
      </c>
      <c r="AD12" s="23" t="s">
        <v>105</v>
      </c>
      <c r="AE12" s="23" t="s">
        <v>105</v>
      </c>
      <c r="AF12" s="23" t="s">
        <v>105</v>
      </c>
      <c r="AG12" s="23" t="s">
        <v>105</v>
      </c>
      <c r="AH12" s="23" t="s">
        <v>105</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129</v>
      </c>
      <c r="AX12" s="30" t="str">
        <f t="shared" si="1"/>
        <v>&lt;60</v>
      </c>
      <c r="AY12" s="50">
        <f>VALUE(IF(AX12="---","",VLOOKUP(AX12,List167834567910[],2,FALSE)))</f>
        <v>0</v>
      </c>
      <c r="AZ12" s="1">
        <f t="shared" si="2"/>
        <v>0</v>
      </c>
      <c r="BA12" s="1" t="e">
        <f>VALUE(IF(AZ12="---","",VLOOKUP(AZ12,List167834567910[],2,FALSE)))</f>
        <v>#N/A</v>
      </c>
      <c r="BB12" s="1" t="str">
        <f t="shared" si="3"/>
        <v>---</v>
      </c>
      <c r="BC12" s="1" t="str">
        <f t="shared" si="4"/>
        <v>Pre-Assessment Year 0</v>
      </c>
      <c r="BI12" s="29" t="s">
        <v>129</v>
      </c>
      <c r="BJ12" s="161">
        <f>IF(H12="---","",VLOOKUP(H12,List167834567910[],2,FALSE))</f>
        <v>0</v>
      </c>
      <c r="BK12" s="161" t="str">
        <f>IF(I12="---","",VLOOKUP(I12,List167834567910[],2,FALSE))</f>
        <v/>
      </c>
      <c r="BL12" s="161" t="str">
        <f>IF(J12="---","",VLOOKUP(J12,List167834567910[],2,FALSE))</f>
        <v/>
      </c>
      <c r="BM12" s="161" t="str">
        <f>IF(K12="---","",VLOOKUP(K12,List167834567910[],2,FALSE))</f>
        <v/>
      </c>
      <c r="BN12" s="161" t="str">
        <f>IF(L12="---","",VLOOKUP(L12,List167834567910[],2,FALSE))</f>
        <v/>
      </c>
      <c r="BO12" s="161" t="str">
        <f>IF(M12="---","",VLOOKUP(M12,List167834567910[],2,FALSE))</f>
        <v/>
      </c>
      <c r="BP12" s="161" t="str">
        <f>IF(N12="---","",VLOOKUP(N12,List167834567910[],2,FALSE))</f>
        <v/>
      </c>
      <c r="BQ12" s="161" t="str">
        <f>IF(O12="---","",VLOOKUP(O12,List167834567910[],2,FALSE))</f>
        <v/>
      </c>
      <c r="BR12" s="161" t="str">
        <f>IF(P12="---","",VLOOKUP(P12,List167834567910[],2,FALSE))</f>
        <v/>
      </c>
      <c r="BS12" s="161" t="str">
        <f>IF(Q12="---","",VLOOKUP(Q12,List167834567910[],2,FALSE))</f>
        <v/>
      </c>
      <c r="BT12" s="161" t="str">
        <f>IF(R12="---","",VLOOKUP(R12,List167834567910[],2,FALSE))</f>
        <v/>
      </c>
      <c r="BU12" s="29" t="s">
        <v>129</v>
      </c>
      <c r="BV12" s="161">
        <f>IF(Y12="---","",VLOOKUP(Y12,List167834567910[],2,FALSE))</f>
        <v>0.5</v>
      </c>
      <c r="BW12" s="161">
        <f>IF(Z12="---","",VLOOKUP(Z12,List167834567910[],2,FALSE))</f>
        <v>0.5</v>
      </c>
      <c r="BX12" s="161">
        <f>IF(AA12="---","",VLOOKUP(AA12,List167834567910[],2,FALSE))</f>
        <v>0.5</v>
      </c>
      <c r="BY12" s="161">
        <f>IF(AB12="---","",VLOOKUP(AB12,List167834567910[],2,FALSE))</f>
        <v>0.5</v>
      </c>
      <c r="BZ12" s="161">
        <f>IF(AC12="---","",VLOOKUP(AC12,List167834567910[],2,FALSE))</f>
        <v>1</v>
      </c>
      <c r="CA12" s="161" t="str">
        <f>IF(AD12="---","",VLOOKUP(AD12,List167834567910[],2,FALSE))</f>
        <v/>
      </c>
      <c r="CB12" s="161" t="str">
        <f>IF(AE12="---","",VLOOKUP(AE12,List167834567910[],2,FALSE))</f>
        <v/>
      </c>
      <c r="CC12" s="161" t="str">
        <f>IF(AF12="---","",VLOOKUP(AF12,List167834567910[],2,FALSE))</f>
        <v/>
      </c>
      <c r="CD12" s="161" t="str">
        <f>IF(AG12="---","",VLOOKUP(AG12,List167834567910[],2,FALSE))</f>
        <v/>
      </c>
      <c r="CE12" s="161" t="str">
        <f>IF(AH12="---","",VLOOKUP(AH12,List167834567910[],2,FALSE))</f>
        <v/>
      </c>
    </row>
    <row r="13" spans="2:92" ht="13.5" customHeight="1">
      <c r="B13" s="283"/>
      <c r="C13" s="287"/>
      <c r="D13" s="288"/>
      <c r="E13" s="198" t="s">
        <v>130</v>
      </c>
      <c r="F13" s="198"/>
      <c r="G13" s="199"/>
      <c r="H13" s="25" t="s">
        <v>104</v>
      </c>
      <c r="I13" s="25" t="s">
        <v>105</v>
      </c>
      <c r="J13" s="25" t="s">
        <v>105</v>
      </c>
      <c r="K13" s="25" t="s">
        <v>105</v>
      </c>
      <c r="L13" s="25" t="s">
        <v>105</v>
      </c>
      <c r="M13" s="25" t="s">
        <v>105</v>
      </c>
      <c r="N13" s="25" t="s">
        <v>105</v>
      </c>
      <c r="O13" s="25" t="s">
        <v>105</v>
      </c>
      <c r="P13" s="25" t="s">
        <v>105</v>
      </c>
      <c r="Q13" s="25" t="s">
        <v>105</v>
      </c>
      <c r="R13" s="32" t="s">
        <v>105</v>
      </c>
      <c r="Y13" s="25" t="s">
        <v>106</v>
      </c>
      <c r="Z13" s="25" t="s">
        <v>106</v>
      </c>
      <c r="AA13" s="25" t="s">
        <v>106</v>
      </c>
      <c r="AB13" s="25" t="s">
        <v>106</v>
      </c>
      <c r="AC13" s="32" t="s">
        <v>106</v>
      </c>
      <c r="AD13" s="23" t="s">
        <v>105</v>
      </c>
      <c r="AE13" s="23" t="s">
        <v>105</v>
      </c>
      <c r="AF13" s="23" t="s">
        <v>105</v>
      </c>
      <c r="AG13" s="23" t="s">
        <v>105</v>
      </c>
      <c r="AH13" s="23" t="s">
        <v>105</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131</v>
      </c>
      <c r="AX13" s="30" t="str">
        <f t="shared" si="1"/>
        <v>60-79</v>
      </c>
      <c r="AY13" s="50">
        <f>VALUE(IF(AX13="---","",VLOOKUP(AX13,List167834567910[],2,FALSE)))</f>
        <v>0.5</v>
      </c>
      <c r="AZ13" s="1">
        <f t="shared" si="2"/>
        <v>0</v>
      </c>
      <c r="BA13" s="1" t="e">
        <f>VALUE(IF(AZ13="---","",VLOOKUP(AZ13,List167834567910[],2,FALSE)))</f>
        <v>#N/A</v>
      </c>
      <c r="BB13" s="1" t="str">
        <f t="shared" si="3"/>
        <v>---</v>
      </c>
      <c r="BC13" s="1" t="str">
        <f t="shared" si="4"/>
        <v>Pre-Assessment Year 0</v>
      </c>
      <c r="BI13" s="29" t="s">
        <v>131</v>
      </c>
      <c r="BJ13" s="161">
        <f>IF(H13="---","",VLOOKUP(H13,List167834567910[],2,FALSE))</f>
        <v>0.5</v>
      </c>
      <c r="BK13" s="161" t="str">
        <f>IF(I13="---","",VLOOKUP(I13,List167834567910[],2,FALSE))</f>
        <v/>
      </c>
      <c r="BL13" s="161" t="str">
        <f>IF(J13="---","",VLOOKUP(J13,List167834567910[],2,FALSE))</f>
        <v/>
      </c>
      <c r="BM13" s="161" t="str">
        <f>IF(K13="---","",VLOOKUP(K13,List167834567910[],2,FALSE))</f>
        <v/>
      </c>
      <c r="BN13" s="161" t="str">
        <f>IF(L13="---","",VLOOKUP(L13,List167834567910[],2,FALSE))</f>
        <v/>
      </c>
      <c r="BO13" s="161" t="str">
        <f>IF(M13="---","",VLOOKUP(M13,List167834567910[],2,FALSE))</f>
        <v/>
      </c>
      <c r="BP13" s="161" t="str">
        <f>IF(N13="---","",VLOOKUP(N13,List167834567910[],2,FALSE))</f>
        <v/>
      </c>
      <c r="BQ13" s="161" t="str">
        <f>IF(O13="---","",VLOOKUP(O13,List167834567910[],2,FALSE))</f>
        <v/>
      </c>
      <c r="BR13" s="161" t="str">
        <f>IF(P13="---","",VLOOKUP(P13,List167834567910[],2,FALSE))</f>
        <v/>
      </c>
      <c r="BS13" s="161" t="str">
        <f>IF(Q13="---","",VLOOKUP(Q13,List167834567910[],2,FALSE))</f>
        <v/>
      </c>
      <c r="BT13" s="161" t="str">
        <f>IF(R13="---","",VLOOKUP(R13,List167834567910[],2,FALSE))</f>
        <v/>
      </c>
      <c r="BU13" s="29" t="s">
        <v>131</v>
      </c>
      <c r="BV13" s="161">
        <f>IF(Y13="---","",VLOOKUP(Y13,List167834567910[],2,FALSE))</f>
        <v>1</v>
      </c>
      <c r="BW13" s="161">
        <f>IF(Z13="---","",VLOOKUP(Z13,List167834567910[],2,FALSE))</f>
        <v>1</v>
      </c>
      <c r="BX13" s="161">
        <f>IF(AA13="---","",VLOOKUP(AA13,List167834567910[],2,FALSE))</f>
        <v>1</v>
      </c>
      <c r="BY13" s="161">
        <f>IF(AB13="---","",VLOOKUP(AB13,List167834567910[],2,FALSE))</f>
        <v>1</v>
      </c>
      <c r="BZ13" s="161">
        <f>IF(AC13="---","",VLOOKUP(AC13,List167834567910[],2,FALSE))</f>
        <v>1</v>
      </c>
      <c r="CA13" s="161" t="str">
        <f>IF(AD13="---","",VLOOKUP(AD13,List167834567910[],2,FALSE))</f>
        <v/>
      </c>
      <c r="CB13" s="161" t="str">
        <f>IF(AE13="---","",VLOOKUP(AE13,List167834567910[],2,FALSE))</f>
        <v/>
      </c>
      <c r="CC13" s="161" t="str">
        <f>IF(AF13="---","",VLOOKUP(AF13,List167834567910[],2,FALSE))</f>
        <v/>
      </c>
      <c r="CD13" s="161" t="str">
        <f>IF(AG13="---","",VLOOKUP(AG13,List167834567910[],2,FALSE))</f>
        <v/>
      </c>
      <c r="CE13" s="161" t="str">
        <f>IF(AH13="---","",VLOOKUP(AH13,List167834567910[],2,FALSE))</f>
        <v/>
      </c>
    </row>
    <row r="14" spans="2:92" s="8" customFormat="1" ht="13.5" customHeight="1">
      <c r="B14" s="283"/>
      <c r="C14" s="287"/>
      <c r="D14" s="288"/>
      <c r="E14" s="198" t="s">
        <v>132</v>
      </c>
      <c r="F14" s="198"/>
      <c r="G14" s="199"/>
      <c r="H14" s="25" t="s">
        <v>112</v>
      </c>
      <c r="I14" s="25" t="s">
        <v>105</v>
      </c>
      <c r="J14" s="25" t="s">
        <v>105</v>
      </c>
      <c r="K14" s="25" t="s">
        <v>105</v>
      </c>
      <c r="L14" s="25" t="s">
        <v>105</v>
      </c>
      <c r="M14" s="25" t="s">
        <v>105</v>
      </c>
      <c r="N14" s="25" t="s">
        <v>105</v>
      </c>
      <c r="O14" s="25" t="s">
        <v>105</v>
      </c>
      <c r="P14" s="25" t="s">
        <v>105</v>
      </c>
      <c r="Q14" s="25" t="s">
        <v>105</v>
      </c>
      <c r="R14" s="32" t="s">
        <v>105</v>
      </c>
      <c r="S14" s="1"/>
      <c r="T14" s="1"/>
      <c r="U14" s="1"/>
      <c r="V14" s="1"/>
      <c r="W14" s="1"/>
      <c r="X14" s="1"/>
      <c r="Y14" s="25" t="s">
        <v>106</v>
      </c>
      <c r="Z14" s="25" t="s">
        <v>106</v>
      </c>
      <c r="AA14" s="25" t="s">
        <v>106</v>
      </c>
      <c r="AB14" s="25" t="s">
        <v>106</v>
      </c>
      <c r="AC14" s="32" t="s">
        <v>106</v>
      </c>
      <c r="AD14" s="23" t="s">
        <v>105</v>
      </c>
      <c r="AE14" s="23" t="s">
        <v>105</v>
      </c>
      <c r="AF14" s="23" t="s">
        <v>105</v>
      </c>
      <c r="AG14" s="23" t="s">
        <v>105</v>
      </c>
      <c r="AH14" s="23" t="s">
        <v>105</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133</v>
      </c>
      <c r="AX14" s="30" t="str">
        <f t="shared" si="1"/>
        <v>&lt;60</v>
      </c>
      <c r="AY14" s="50">
        <f>VALUE(IF(AX14="---","",VLOOKUP(AX14,List167834567910[],2,FALSE)))</f>
        <v>0</v>
      </c>
      <c r="AZ14" s="1">
        <f t="shared" si="2"/>
        <v>0</v>
      </c>
      <c r="BA14" s="1" t="e">
        <f>VALUE(IF(AZ14="---","",VLOOKUP(AZ14,List167834567910[],2,FALSE)))</f>
        <v>#N/A</v>
      </c>
      <c r="BB14" s="1" t="str">
        <f t="shared" si="3"/>
        <v>---</v>
      </c>
      <c r="BC14" s="1" t="str">
        <f t="shared" si="4"/>
        <v>Pre-Assessment Year 0</v>
      </c>
      <c r="BD14" s="1"/>
      <c r="BE14" s="1"/>
      <c r="BF14" s="1"/>
      <c r="BG14" s="1"/>
      <c r="BH14" s="1"/>
      <c r="BI14" s="29" t="s">
        <v>133</v>
      </c>
      <c r="BJ14" s="161">
        <f>IF(H14="---","",VLOOKUP(H14,List167834567910[],2,FALSE))</f>
        <v>0</v>
      </c>
      <c r="BK14" s="161" t="str">
        <f>IF(I14="---","",VLOOKUP(I14,List167834567910[],2,FALSE))</f>
        <v/>
      </c>
      <c r="BL14" s="161" t="str">
        <f>IF(J14="---","",VLOOKUP(J14,List167834567910[],2,FALSE))</f>
        <v/>
      </c>
      <c r="BM14" s="161" t="str">
        <f>IF(K14="---","",VLOOKUP(K14,List167834567910[],2,FALSE))</f>
        <v/>
      </c>
      <c r="BN14" s="161" t="str">
        <f>IF(L14="---","",VLOOKUP(L14,List167834567910[],2,FALSE))</f>
        <v/>
      </c>
      <c r="BO14" s="161" t="str">
        <f>IF(M14="---","",VLOOKUP(M14,List167834567910[],2,FALSE))</f>
        <v/>
      </c>
      <c r="BP14" s="161" t="str">
        <f>IF(N14="---","",VLOOKUP(N14,List167834567910[],2,FALSE))</f>
        <v/>
      </c>
      <c r="BQ14" s="161" t="str">
        <f>IF(O14="---","",VLOOKUP(O14,List167834567910[],2,FALSE))</f>
        <v/>
      </c>
      <c r="BR14" s="161" t="str">
        <f>IF(P14="---","",VLOOKUP(P14,List167834567910[],2,FALSE))</f>
        <v/>
      </c>
      <c r="BS14" s="161" t="str">
        <f>IF(Q14="---","",VLOOKUP(Q14,List167834567910[],2,FALSE))</f>
        <v/>
      </c>
      <c r="BT14" s="161" t="str">
        <f>IF(R14="---","",VLOOKUP(R14,List167834567910[],2,FALSE))</f>
        <v/>
      </c>
      <c r="BU14" s="29" t="s">
        <v>133</v>
      </c>
      <c r="BV14" s="161">
        <f>IF(Y14="---","",VLOOKUP(Y14,List167834567910[],2,FALSE))</f>
        <v>1</v>
      </c>
      <c r="BW14" s="161">
        <f>IF(Z14="---","",VLOOKUP(Z14,List167834567910[],2,FALSE))</f>
        <v>1</v>
      </c>
      <c r="BX14" s="161">
        <f>IF(AA14="---","",VLOOKUP(AA14,List167834567910[],2,FALSE))</f>
        <v>1</v>
      </c>
      <c r="BY14" s="161">
        <f>IF(AB14="---","",VLOOKUP(AB14,List167834567910[],2,FALSE))</f>
        <v>1</v>
      </c>
      <c r="BZ14" s="161">
        <f>IF(AC14="---","",VLOOKUP(AC14,List167834567910[],2,FALSE))</f>
        <v>1</v>
      </c>
      <c r="CA14" s="161" t="str">
        <f>IF(AD14="---","",VLOOKUP(AD14,List167834567910[],2,FALSE))</f>
        <v/>
      </c>
      <c r="CB14" s="161" t="str">
        <f>IF(AE14="---","",VLOOKUP(AE14,List167834567910[],2,FALSE))</f>
        <v/>
      </c>
      <c r="CC14" s="161" t="str">
        <f>IF(AF14="---","",VLOOKUP(AF14,List167834567910[],2,FALSE))</f>
        <v/>
      </c>
      <c r="CD14" s="161" t="str">
        <f>IF(AG14="---","",VLOOKUP(AG14,List167834567910[],2,FALSE))</f>
        <v/>
      </c>
      <c r="CE14" s="161" t="str">
        <f>IF(AH14="---","",VLOOKUP(AH14,List167834567910[],2,FALSE))</f>
        <v/>
      </c>
      <c r="CG14" s="1"/>
      <c r="CI14" s="1"/>
      <c r="CK14" s="1"/>
      <c r="CM14" s="1"/>
    </row>
    <row r="15" spans="2:92" s="8" customFormat="1" ht="13.5" customHeight="1">
      <c r="B15" s="283"/>
      <c r="C15" s="287" t="s">
        <v>134</v>
      </c>
      <c r="D15" s="288"/>
      <c r="E15" s="198" t="s">
        <v>135</v>
      </c>
      <c r="F15" s="198"/>
      <c r="G15" s="199"/>
      <c r="H15" s="25" t="s">
        <v>104</v>
      </c>
      <c r="I15" s="25" t="s">
        <v>105</v>
      </c>
      <c r="J15" s="25" t="s">
        <v>105</v>
      </c>
      <c r="K15" s="25" t="s">
        <v>105</v>
      </c>
      <c r="L15" s="25" t="s">
        <v>105</v>
      </c>
      <c r="M15" s="25" t="s">
        <v>105</v>
      </c>
      <c r="N15" s="25" t="s">
        <v>105</v>
      </c>
      <c r="O15" s="25" t="s">
        <v>105</v>
      </c>
      <c r="P15" s="25" t="s">
        <v>105</v>
      </c>
      <c r="Q15" s="25" t="s">
        <v>105</v>
      </c>
      <c r="R15" s="32" t="s">
        <v>105</v>
      </c>
      <c r="S15" s="1"/>
      <c r="T15" s="1"/>
      <c r="U15" s="1"/>
      <c r="V15" s="1"/>
      <c r="W15" s="1"/>
      <c r="X15" s="1"/>
      <c r="Y15" s="25" t="s">
        <v>104</v>
      </c>
      <c r="Z15" s="25" t="s">
        <v>104</v>
      </c>
      <c r="AA15" s="25" t="s">
        <v>104</v>
      </c>
      <c r="AB15" s="25" t="s">
        <v>104</v>
      </c>
      <c r="AC15" s="32" t="s">
        <v>104</v>
      </c>
      <c r="AD15" s="23" t="s">
        <v>105</v>
      </c>
      <c r="AE15" s="23" t="s">
        <v>105</v>
      </c>
      <c r="AF15" s="23" t="s">
        <v>105</v>
      </c>
      <c r="AG15" s="23" t="s">
        <v>105</v>
      </c>
      <c r="AH15" s="23" t="s">
        <v>105</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136</v>
      </c>
      <c r="AX15" s="30" t="str">
        <f t="shared" si="1"/>
        <v>60-79</v>
      </c>
      <c r="AY15" s="50">
        <f>VALUE(IF(AX15="---","",VLOOKUP(AX15,List167834567910[],2,FALSE)))</f>
        <v>0.5</v>
      </c>
      <c r="AZ15" s="1">
        <f t="shared" si="2"/>
        <v>0</v>
      </c>
      <c r="BA15" s="1" t="e">
        <f>VALUE(IF(AZ15="---","",VLOOKUP(AZ15,List167834567910[],2,FALSE)))</f>
        <v>#N/A</v>
      </c>
      <c r="BB15" s="1" t="str">
        <f t="shared" si="3"/>
        <v>---</v>
      </c>
      <c r="BC15" s="1" t="str">
        <f t="shared" si="4"/>
        <v>Pre-Assessment Year 0</v>
      </c>
      <c r="BD15" s="1"/>
      <c r="BE15" s="1"/>
      <c r="BF15" s="1"/>
      <c r="BG15" s="1"/>
      <c r="BH15" s="1"/>
      <c r="BI15" s="29" t="s">
        <v>136</v>
      </c>
      <c r="BJ15" s="161">
        <f>IF(H15="---","",VLOOKUP(H15,List167834567910[],2,FALSE))</f>
        <v>0.5</v>
      </c>
      <c r="BK15" s="161" t="str">
        <f>IF(I15="---","",VLOOKUP(I15,List167834567910[],2,FALSE))</f>
        <v/>
      </c>
      <c r="BL15" s="161" t="str">
        <f>IF(J15="---","",VLOOKUP(J15,List167834567910[],2,FALSE))</f>
        <v/>
      </c>
      <c r="BM15" s="161" t="str">
        <f>IF(K15="---","",VLOOKUP(K15,List167834567910[],2,FALSE))</f>
        <v/>
      </c>
      <c r="BN15" s="161" t="str">
        <f>IF(L15="---","",VLOOKUP(L15,List167834567910[],2,FALSE))</f>
        <v/>
      </c>
      <c r="BO15" s="161" t="str">
        <f>IF(M15="---","",VLOOKUP(M15,List167834567910[],2,FALSE))</f>
        <v/>
      </c>
      <c r="BP15" s="161" t="str">
        <f>IF(N15="---","",VLOOKUP(N15,List167834567910[],2,FALSE))</f>
        <v/>
      </c>
      <c r="BQ15" s="161" t="str">
        <f>IF(O15="---","",VLOOKUP(O15,List167834567910[],2,FALSE))</f>
        <v/>
      </c>
      <c r="BR15" s="161" t="str">
        <f>IF(P15="---","",VLOOKUP(P15,List167834567910[],2,FALSE))</f>
        <v/>
      </c>
      <c r="BS15" s="161" t="str">
        <f>IF(Q15="---","",VLOOKUP(Q15,List167834567910[],2,FALSE))</f>
        <v/>
      </c>
      <c r="BT15" s="161" t="str">
        <f>IF(R15="---","",VLOOKUP(R15,List167834567910[],2,FALSE))</f>
        <v/>
      </c>
      <c r="BU15" s="29" t="s">
        <v>136</v>
      </c>
      <c r="BV15" s="161">
        <f>IF(Y15="---","",VLOOKUP(Y15,List167834567910[],2,FALSE))</f>
        <v>0.5</v>
      </c>
      <c r="BW15" s="161">
        <f>IF(Z15="---","",VLOOKUP(Z15,List167834567910[],2,FALSE))</f>
        <v>0.5</v>
      </c>
      <c r="BX15" s="161">
        <f>IF(AA15="---","",VLOOKUP(AA15,List167834567910[],2,FALSE))</f>
        <v>0.5</v>
      </c>
      <c r="BY15" s="161">
        <f>IF(AB15="---","",VLOOKUP(AB15,List167834567910[],2,FALSE))</f>
        <v>0.5</v>
      </c>
      <c r="BZ15" s="161">
        <f>IF(AC15="---","",VLOOKUP(AC15,List167834567910[],2,FALSE))</f>
        <v>0.5</v>
      </c>
      <c r="CA15" s="161" t="str">
        <f>IF(AD15="---","",VLOOKUP(AD15,List167834567910[],2,FALSE))</f>
        <v/>
      </c>
      <c r="CB15" s="161" t="str">
        <f>IF(AE15="---","",VLOOKUP(AE15,List167834567910[],2,FALSE))</f>
        <v/>
      </c>
      <c r="CC15" s="161" t="str">
        <f>IF(AF15="---","",VLOOKUP(AF15,List167834567910[],2,FALSE))</f>
        <v/>
      </c>
      <c r="CD15" s="161" t="str">
        <f>IF(AG15="---","",VLOOKUP(AG15,List167834567910[],2,FALSE))</f>
        <v/>
      </c>
      <c r="CE15" s="161" t="str">
        <f>IF(AH15="---","",VLOOKUP(AH15,List167834567910[],2,FALSE))</f>
        <v/>
      </c>
      <c r="CG15" s="1"/>
      <c r="CI15" s="1"/>
      <c r="CK15" s="1"/>
      <c r="CM15" s="1"/>
    </row>
    <row r="16" spans="2:92" s="8" customFormat="1" ht="13.5" customHeight="1">
      <c r="B16" s="283"/>
      <c r="C16" s="287"/>
      <c r="D16" s="288"/>
      <c r="E16" s="198" t="s">
        <v>137</v>
      </c>
      <c r="F16" s="198"/>
      <c r="G16" s="199"/>
      <c r="H16" s="25" t="s">
        <v>104</v>
      </c>
      <c r="I16" s="25" t="s">
        <v>105</v>
      </c>
      <c r="J16" s="25" t="s">
        <v>105</v>
      </c>
      <c r="K16" s="25" t="s">
        <v>105</v>
      </c>
      <c r="L16" s="25" t="s">
        <v>105</v>
      </c>
      <c r="M16" s="25" t="s">
        <v>105</v>
      </c>
      <c r="N16" s="25" t="s">
        <v>105</v>
      </c>
      <c r="O16" s="25" t="s">
        <v>105</v>
      </c>
      <c r="P16" s="25" t="s">
        <v>105</v>
      </c>
      <c r="Q16" s="25" t="s">
        <v>105</v>
      </c>
      <c r="R16" s="32" t="s">
        <v>105</v>
      </c>
      <c r="S16" s="1"/>
      <c r="T16" s="1"/>
      <c r="U16" s="1"/>
      <c r="V16" s="1"/>
      <c r="W16" s="1"/>
      <c r="X16" s="1"/>
      <c r="Y16" s="25" t="s">
        <v>106</v>
      </c>
      <c r="Z16" s="25" t="s">
        <v>106</v>
      </c>
      <c r="AA16" s="25" t="s">
        <v>106</v>
      </c>
      <c r="AB16" s="25" t="s">
        <v>106</v>
      </c>
      <c r="AC16" s="32" t="s">
        <v>106</v>
      </c>
      <c r="AD16" s="23" t="s">
        <v>105</v>
      </c>
      <c r="AE16" s="23" t="s">
        <v>105</v>
      </c>
      <c r="AF16" s="23" t="s">
        <v>105</v>
      </c>
      <c r="AG16" s="23" t="s">
        <v>105</v>
      </c>
      <c r="AH16" s="23" t="s">
        <v>105</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138</v>
      </c>
      <c r="AX16" s="30" t="str">
        <f t="shared" si="1"/>
        <v>60-79</v>
      </c>
      <c r="AY16" s="50">
        <f>VALUE(IF(AX16="---","",VLOOKUP(AX16,List167834567910[],2,FALSE)))</f>
        <v>0.5</v>
      </c>
      <c r="AZ16" s="1">
        <f t="shared" si="2"/>
        <v>0</v>
      </c>
      <c r="BA16" s="1" t="e">
        <f>VALUE(IF(AZ16="---","",VLOOKUP(AZ16,List167834567910[],2,FALSE)))</f>
        <v>#N/A</v>
      </c>
      <c r="BB16" s="1" t="str">
        <f t="shared" si="3"/>
        <v>---</v>
      </c>
      <c r="BC16" s="1" t="str">
        <f t="shared" si="4"/>
        <v>Pre-Assessment Year 0</v>
      </c>
      <c r="BD16" s="1"/>
      <c r="BE16" s="1"/>
      <c r="BF16" s="1"/>
      <c r="BG16" s="1"/>
      <c r="BH16" s="1"/>
      <c r="BI16" s="29" t="s">
        <v>138</v>
      </c>
      <c r="BJ16" s="161">
        <f>IF(H16="---","",VLOOKUP(H16,List167834567910[],2,FALSE))</f>
        <v>0.5</v>
      </c>
      <c r="BK16" s="161" t="str">
        <f>IF(I16="---","",VLOOKUP(I16,List167834567910[],2,FALSE))</f>
        <v/>
      </c>
      <c r="BL16" s="161" t="str">
        <f>IF(J16="---","",VLOOKUP(J16,List167834567910[],2,FALSE))</f>
        <v/>
      </c>
      <c r="BM16" s="161" t="str">
        <f>IF(K16="---","",VLOOKUP(K16,List167834567910[],2,FALSE))</f>
        <v/>
      </c>
      <c r="BN16" s="161" t="str">
        <f>IF(L16="---","",VLOOKUP(L16,List167834567910[],2,FALSE))</f>
        <v/>
      </c>
      <c r="BO16" s="161" t="str">
        <f>IF(M16="---","",VLOOKUP(M16,List167834567910[],2,FALSE))</f>
        <v/>
      </c>
      <c r="BP16" s="161" t="str">
        <f>IF(N16="---","",VLOOKUP(N16,List167834567910[],2,FALSE))</f>
        <v/>
      </c>
      <c r="BQ16" s="161" t="str">
        <f>IF(O16="---","",VLOOKUP(O16,List167834567910[],2,FALSE))</f>
        <v/>
      </c>
      <c r="BR16" s="161" t="str">
        <f>IF(P16="---","",VLOOKUP(P16,List167834567910[],2,FALSE))</f>
        <v/>
      </c>
      <c r="BS16" s="161" t="str">
        <f>IF(Q16="---","",VLOOKUP(Q16,List167834567910[],2,FALSE))</f>
        <v/>
      </c>
      <c r="BT16" s="161" t="str">
        <f>IF(R16="---","",VLOOKUP(R16,List167834567910[],2,FALSE))</f>
        <v/>
      </c>
      <c r="BU16" s="29" t="s">
        <v>138</v>
      </c>
      <c r="BV16" s="161">
        <f>IF(Y16="---","",VLOOKUP(Y16,List167834567910[],2,FALSE))</f>
        <v>1</v>
      </c>
      <c r="BW16" s="161">
        <f>IF(Z16="---","",VLOOKUP(Z16,List167834567910[],2,FALSE))</f>
        <v>1</v>
      </c>
      <c r="BX16" s="161">
        <f>IF(AA16="---","",VLOOKUP(AA16,List167834567910[],2,FALSE))</f>
        <v>1</v>
      </c>
      <c r="BY16" s="161">
        <f>IF(AB16="---","",VLOOKUP(AB16,List167834567910[],2,FALSE))</f>
        <v>1</v>
      </c>
      <c r="BZ16" s="161">
        <f>IF(AC16="---","",VLOOKUP(AC16,List167834567910[],2,FALSE))</f>
        <v>1</v>
      </c>
      <c r="CA16" s="161" t="str">
        <f>IF(AD16="---","",VLOOKUP(AD16,List167834567910[],2,FALSE))</f>
        <v/>
      </c>
      <c r="CB16" s="161" t="str">
        <f>IF(AE16="---","",VLOOKUP(AE16,List167834567910[],2,FALSE))</f>
        <v/>
      </c>
      <c r="CC16" s="161" t="str">
        <f>IF(AF16="---","",VLOOKUP(AF16,List167834567910[],2,FALSE))</f>
        <v/>
      </c>
      <c r="CD16" s="161" t="str">
        <f>IF(AG16="---","",VLOOKUP(AG16,List167834567910[],2,FALSE))</f>
        <v/>
      </c>
      <c r="CE16" s="161" t="str">
        <f>IF(AH16="---","",VLOOKUP(AH16,List167834567910[],2,FALSE))</f>
        <v/>
      </c>
      <c r="CG16" s="1"/>
      <c r="CI16" s="1"/>
      <c r="CK16" s="1"/>
      <c r="CM16" s="1"/>
    </row>
    <row r="17" spans="2:92" s="8" customFormat="1" ht="13.5" customHeight="1">
      <c r="B17" s="283"/>
      <c r="C17" s="287"/>
      <c r="D17" s="288"/>
      <c r="E17" s="198" t="s">
        <v>139</v>
      </c>
      <c r="F17" s="198"/>
      <c r="G17" s="199"/>
      <c r="H17" s="25" t="s">
        <v>106</v>
      </c>
      <c r="I17" s="25" t="s">
        <v>105</v>
      </c>
      <c r="J17" s="25" t="s">
        <v>105</v>
      </c>
      <c r="K17" s="25" t="s">
        <v>105</v>
      </c>
      <c r="L17" s="25" t="s">
        <v>105</v>
      </c>
      <c r="M17" s="25" t="s">
        <v>105</v>
      </c>
      <c r="N17" s="25" t="s">
        <v>105</v>
      </c>
      <c r="O17" s="25" t="s">
        <v>105</v>
      </c>
      <c r="P17" s="25" t="s">
        <v>105</v>
      </c>
      <c r="Q17" s="25" t="s">
        <v>105</v>
      </c>
      <c r="R17" s="32" t="s">
        <v>105</v>
      </c>
      <c r="S17" s="1"/>
      <c r="T17" s="1"/>
      <c r="U17" s="1"/>
      <c r="V17" s="1"/>
      <c r="W17" s="1"/>
      <c r="X17" s="1"/>
      <c r="Y17" s="25" t="s">
        <v>106</v>
      </c>
      <c r="Z17" s="25" t="s">
        <v>106</v>
      </c>
      <c r="AA17" s="25" t="s">
        <v>106</v>
      </c>
      <c r="AB17" s="25" t="s">
        <v>106</v>
      </c>
      <c r="AC17" s="32" t="s">
        <v>106</v>
      </c>
      <c r="AD17" s="23" t="s">
        <v>105</v>
      </c>
      <c r="AE17" s="23" t="s">
        <v>105</v>
      </c>
      <c r="AF17" s="23" t="s">
        <v>105</v>
      </c>
      <c r="AG17" s="23" t="s">
        <v>105</v>
      </c>
      <c r="AH17" s="23" t="s">
        <v>105</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140</v>
      </c>
      <c r="AX17" s="30" t="str">
        <f t="shared" si="1"/>
        <v>≥80</v>
      </c>
      <c r="AY17" s="50">
        <f>VALUE(IF(AX17="---","",VLOOKUP(AX17,List167834567910[],2,FALSE)))</f>
        <v>1</v>
      </c>
      <c r="AZ17" s="1">
        <f t="shared" si="2"/>
        <v>0</v>
      </c>
      <c r="BA17" s="1" t="e">
        <f>VALUE(IF(AZ17="---","",VLOOKUP(AZ17,List167834567910[],2,FALSE)))</f>
        <v>#N/A</v>
      </c>
      <c r="BB17" s="1" t="str">
        <f t="shared" si="3"/>
        <v>---</v>
      </c>
      <c r="BC17" s="1" t="str">
        <f t="shared" si="4"/>
        <v>Pre-Assessment Year 0</v>
      </c>
      <c r="BD17" s="1"/>
      <c r="BE17" s="1"/>
      <c r="BF17" s="1"/>
      <c r="BG17" s="1"/>
      <c r="BH17" s="1"/>
      <c r="BI17" s="29" t="s">
        <v>140</v>
      </c>
      <c r="BJ17" s="161">
        <f>IF(H17="---","",VLOOKUP(H17,List167834567910[],2,FALSE))</f>
        <v>1</v>
      </c>
      <c r="BK17" s="161" t="str">
        <f>IF(I17="---","",VLOOKUP(I17,List167834567910[],2,FALSE))</f>
        <v/>
      </c>
      <c r="BL17" s="161" t="str">
        <f>IF(J17="---","",VLOOKUP(J17,List167834567910[],2,FALSE))</f>
        <v/>
      </c>
      <c r="BM17" s="161" t="str">
        <f>IF(K17="---","",VLOOKUP(K17,List167834567910[],2,FALSE))</f>
        <v/>
      </c>
      <c r="BN17" s="161" t="str">
        <f>IF(L17="---","",VLOOKUP(L17,List167834567910[],2,FALSE))</f>
        <v/>
      </c>
      <c r="BO17" s="161" t="str">
        <f>IF(M17="---","",VLOOKUP(M17,List167834567910[],2,FALSE))</f>
        <v/>
      </c>
      <c r="BP17" s="161" t="str">
        <f>IF(N17="---","",VLOOKUP(N17,List167834567910[],2,FALSE))</f>
        <v/>
      </c>
      <c r="BQ17" s="161" t="str">
        <f>IF(O17="---","",VLOOKUP(O17,List167834567910[],2,FALSE))</f>
        <v/>
      </c>
      <c r="BR17" s="161" t="str">
        <f>IF(P17="---","",VLOOKUP(P17,List167834567910[],2,FALSE))</f>
        <v/>
      </c>
      <c r="BS17" s="161" t="str">
        <f>IF(Q17="---","",VLOOKUP(Q17,List167834567910[],2,FALSE))</f>
        <v/>
      </c>
      <c r="BT17" s="161" t="str">
        <f>IF(R17="---","",VLOOKUP(R17,List167834567910[],2,FALSE))</f>
        <v/>
      </c>
      <c r="BU17" s="29" t="s">
        <v>140</v>
      </c>
      <c r="BV17" s="161">
        <f>IF(Y17="---","",VLOOKUP(Y17,List167834567910[],2,FALSE))</f>
        <v>1</v>
      </c>
      <c r="BW17" s="161">
        <f>IF(Z17="---","",VLOOKUP(Z17,List167834567910[],2,FALSE))</f>
        <v>1</v>
      </c>
      <c r="BX17" s="161">
        <f>IF(AA17="---","",VLOOKUP(AA17,List167834567910[],2,FALSE))</f>
        <v>1</v>
      </c>
      <c r="BY17" s="161">
        <f>IF(AB17="---","",VLOOKUP(AB17,List167834567910[],2,FALSE))</f>
        <v>1</v>
      </c>
      <c r="BZ17" s="161">
        <f>IF(AC17="---","",VLOOKUP(AC17,List167834567910[],2,FALSE))</f>
        <v>1</v>
      </c>
      <c r="CA17" s="161" t="str">
        <f>IF(AD17="---","",VLOOKUP(AD17,List167834567910[],2,FALSE))</f>
        <v/>
      </c>
      <c r="CB17" s="161" t="str">
        <f>IF(AE17="---","",VLOOKUP(AE17,List167834567910[],2,FALSE))</f>
        <v/>
      </c>
      <c r="CC17" s="161" t="str">
        <f>IF(AF17="---","",VLOOKUP(AF17,List167834567910[],2,FALSE))</f>
        <v/>
      </c>
      <c r="CD17" s="161" t="str">
        <f>IF(AG17="---","",VLOOKUP(AG17,List167834567910[],2,FALSE))</f>
        <v/>
      </c>
      <c r="CE17" s="161" t="str">
        <f>IF(AH17="---","",VLOOKUP(AH17,List167834567910[],2,FALSE))</f>
        <v/>
      </c>
      <c r="CG17" s="1"/>
      <c r="CI17" s="1"/>
      <c r="CK17" s="1"/>
      <c r="CM17" s="1"/>
    </row>
    <row r="18" spans="2:92" s="8" customFormat="1" ht="13.5" customHeight="1">
      <c r="B18" s="283"/>
      <c r="C18" s="287" t="s">
        <v>141</v>
      </c>
      <c r="D18" s="288"/>
      <c r="E18" s="198" t="s">
        <v>142</v>
      </c>
      <c r="F18" s="198"/>
      <c r="G18" s="199"/>
      <c r="H18" s="25" t="s">
        <v>104</v>
      </c>
      <c r="I18" s="25" t="s">
        <v>105</v>
      </c>
      <c r="J18" s="25" t="s">
        <v>105</v>
      </c>
      <c r="K18" s="25" t="s">
        <v>105</v>
      </c>
      <c r="L18" s="25" t="s">
        <v>105</v>
      </c>
      <c r="M18" s="25" t="s">
        <v>105</v>
      </c>
      <c r="N18" s="25" t="s">
        <v>105</v>
      </c>
      <c r="O18" s="25" t="s">
        <v>105</v>
      </c>
      <c r="P18" s="25" t="s">
        <v>105</v>
      </c>
      <c r="Q18" s="25" t="s">
        <v>105</v>
      </c>
      <c r="R18" s="32" t="s">
        <v>105</v>
      </c>
      <c r="S18" s="1"/>
      <c r="T18" s="1"/>
      <c r="U18" s="1"/>
      <c r="V18" s="1"/>
      <c r="W18" s="1"/>
      <c r="X18" s="1"/>
      <c r="Y18" s="25" t="s">
        <v>104</v>
      </c>
      <c r="Z18" s="25" t="s">
        <v>104</v>
      </c>
      <c r="AA18" s="25" t="s">
        <v>104</v>
      </c>
      <c r="AB18" s="25" t="s">
        <v>104</v>
      </c>
      <c r="AC18" s="32" t="s">
        <v>106</v>
      </c>
      <c r="AD18" s="23" t="s">
        <v>105</v>
      </c>
      <c r="AE18" s="23" t="s">
        <v>105</v>
      </c>
      <c r="AF18" s="23" t="s">
        <v>105</v>
      </c>
      <c r="AG18" s="23" t="s">
        <v>105</v>
      </c>
      <c r="AH18" s="23" t="s">
        <v>105</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143</v>
      </c>
      <c r="AX18" s="30" t="str">
        <f t="shared" si="1"/>
        <v>60-79</v>
      </c>
      <c r="AY18" s="50">
        <f>VALUE(IF(AX18="---","",VLOOKUP(AX18,List167834567910[],2,FALSE)))</f>
        <v>0.5</v>
      </c>
      <c r="AZ18" s="1">
        <f t="shared" si="2"/>
        <v>0</v>
      </c>
      <c r="BA18" s="1" t="e">
        <f>VALUE(IF(AZ18="---","",VLOOKUP(AZ18,List167834567910[],2,FALSE)))</f>
        <v>#N/A</v>
      </c>
      <c r="BB18" s="1" t="str">
        <f t="shared" si="3"/>
        <v>---</v>
      </c>
      <c r="BC18" s="1" t="str">
        <f t="shared" si="4"/>
        <v>Pre-Assessment Year 0</v>
      </c>
      <c r="BD18" s="1"/>
      <c r="BE18" s="1"/>
      <c r="BF18" s="1"/>
      <c r="BG18" s="1"/>
      <c r="BH18" s="1"/>
      <c r="BI18" s="29" t="s">
        <v>143</v>
      </c>
      <c r="BJ18" s="161">
        <f>IF(H18="---","",VLOOKUP(H18,List167834567910[],2,FALSE))</f>
        <v>0.5</v>
      </c>
      <c r="BK18" s="161" t="str">
        <f>IF(I18="---","",VLOOKUP(I18,List167834567910[],2,FALSE))</f>
        <v/>
      </c>
      <c r="BL18" s="161" t="str">
        <f>IF(J18="---","",VLOOKUP(J18,List167834567910[],2,FALSE))</f>
        <v/>
      </c>
      <c r="BM18" s="161" t="str">
        <f>IF(K18="---","",VLOOKUP(K18,List167834567910[],2,FALSE))</f>
        <v/>
      </c>
      <c r="BN18" s="161" t="str">
        <f>IF(L18="---","",VLOOKUP(L18,List167834567910[],2,FALSE))</f>
        <v/>
      </c>
      <c r="BO18" s="161" t="str">
        <f>IF(M18="---","",VLOOKUP(M18,List167834567910[],2,FALSE))</f>
        <v/>
      </c>
      <c r="BP18" s="161" t="str">
        <f>IF(N18="---","",VLOOKUP(N18,List167834567910[],2,FALSE))</f>
        <v/>
      </c>
      <c r="BQ18" s="161" t="str">
        <f>IF(O18="---","",VLOOKUP(O18,List167834567910[],2,FALSE))</f>
        <v/>
      </c>
      <c r="BR18" s="161" t="str">
        <f>IF(P18="---","",VLOOKUP(P18,List167834567910[],2,FALSE))</f>
        <v/>
      </c>
      <c r="BS18" s="161" t="str">
        <f>IF(Q18="---","",VLOOKUP(Q18,List167834567910[],2,FALSE))</f>
        <v/>
      </c>
      <c r="BT18" s="161" t="str">
        <f>IF(R18="---","",VLOOKUP(R18,List167834567910[],2,FALSE))</f>
        <v/>
      </c>
      <c r="BU18" s="29" t="s">
        <v>143</v>
      </c>
      <c r="BV18" s="161">
        <f>IF(Y18="---","",VLOOKUP(Y18,List167834567910[],2,FALSE))</f>
        <v>0.5</v>
      </c>
      <c r="BW18" s="161">
        <f>IF(Z18="---","",VLOOKUP(Z18,List167834567910[],2,FALSE))</f>
        <v>0.5</v>
      </c>
      <c r="BX18" s="161">
        <f>IF(AA18="---","",VLOOKUP(AA18,List167834567910[],2,FALSE))</f>
        <v>0.5</v>
      </c>
      <c r="BY18" s="161">
        <f>IF(AB18="---","",VLOOKUP(AB18,List167834567910[],2,FALSE))</f>
        <v>0.5</v>
      </c>
      <c r="BZ18" s="161">
        <f>IF(AC18="---","",VLOOKUP(AC18,List167834567910[],2,FALSE))</f>
        <v>1</v>
      </c>
      <c r="CA18" s="161" t="str">
        <f>IF(AD18="---","",VLOOKUP(AD18,List167834567910[],2,FALSE))</f>
        <v/>
      </c>
      <c r="CB18" s="161" t="str">
        <f>IF(AE18="---","",VLOOKUP(AE18,List167834567910[],2,FALSE))</f>
        <v/>
      </c>
      <c r="CC18" s="161" t="str">
        <f>IF(AF18="---","",VLOOKUP(AF18,List167834567910[],2,FALSE))</f>
        <v/>
      </c>
      <c r="CD18" s="161" t="str">
        <f>IF(AG18="---","",VLOOKUP(AG18,List167834567910[],2,FALSE))</f>
        <v/>
      </c>
      <c r="CE18" s="161" t="str">
        <f>IF(AH18="---","",VLOOKUP(AH18,List167834567910[],2,FALSE))</f>
        <v/>
      </c>
      <c r="CG18" s="1"/>
      <c r="CI18" s="1"/>
      <c r="CK18" s="1"/>
      <c r="CM18" s="1"/>
    </row>
    <row r="19" spans="2:92" s="8" customFormat="1" ht="13.5" customHeight="1">
      <c r="B19" s="283"/>
      <c r="C19" s="287"/>
      <c r="D19" s="288"/>
      <c r="E19" s="198" t="s">
        <v>144</v>
      </c>
      <c r="F19" s="198"/>
      <c r="G19" s="199"/>
      <c r="H19" s="25" t="s">
        <v>104</v>
      </c>
      <c r="I19" s="25" t="s">
        <v>105</v>
      </c>
      <c r="J19" s="25" t="s">
        <v>105</v>
      </c>
      <c r="K19" s="25" t="s">
        <v>105</v>
      </c>
      <c r="L19" s="25" t="s">
        <v>105</v>
      </c>
      <c r="M19" s="25" t="s">
        <v>105</v>
      </c>
      <c r="N19" s="25" t="s">
        <v>105</v>
      </c>
      <c r="O19" s="25" t="s">
        <v>105</v>
      </c>
      <c r="P19" s="25" t="s">
        <v>105</v>
      </c>
      <c r="Q19" s="25" t="s">
        <v>105</v>
      </c>
      <c r="R19" s="32" t="s">
        <v>105</v>
      </c>
      <c r="S19" s="1"/>
      <c r="T19" s="1"/>
      <c r="U19" s="1"/>
      <c r="V19" s="1"/>
      <c r="W19" s="1"/>
      <c r="X19" s="1"/>
      <c r="Y19" s="25" t="s">
        <v>104</v>
      </c>
      <c r="Z19" s="25" t="s">
        <v>104</v>
      </c>
      <c r="AA19" s="25" t="s">
        <v>104</v>
      </c>
      <c r="AB19" s="25" t="s">
        <v>106</v>
      </c>
      <c r="AC19" s="32" t="s">
        <v>106</v>
      </c>
      <c r="AD19" s="23" t="s">
        <v>105</v>
      </c>
      <c r="AE19" s="23" t="s">
        <v>105</v>
      </c>
      <c r="AF19" s="23" t="s">
        <v>105</v>
      </c>
      <c r="AG19" s="23" t="s">
        <v>105</v>
      </c>
      <c r="AH19" s="23" t="s">
        <v>105</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145</v>
      </c>
      <c r="AX19" s="30" t="str">
        <f t="shared" si="1"/>
        <v>60-79</v>
      </c>
      <c r="AY19" s="50">
        <f>VALUE(IF(AX19="---","",VLOOKUP(AX19,List167834567910[],2,FALSE)))</f>
        <v>0.5</v>
      </c>
      <c r="AZ19" s="1">
        <f t="shared" si="2"/>
        <v>0</v>
      </c>
      <c r="BA19" s="1" t="e">
        <f>VALUE(IF(AZ19="---","",VLOOKUP(AZ19,List167834567910[],2,FALSE)))</f>
        <v>#N/A</v>
      </c>
      <c r="BB19" s="1" t="str">
        <f t="shared" si="3"/>
        <v>---</v>
      </c>
      <c r="BC19" s="1" t="str">
        <f t="shared" si="4"/>
        <v>Pre-Assessment Year 0</v>
      </c>
      <c r="BD19" s="1"/>
      <c r="BE19" s="1"/>
      <c r="BF19" s="1"/>
      <c r="BG19" s="1"/>
      <c r="BH19" s="1"/>
      <c r="BI19" s="29" t="s">
        <v>145</v>
      </c>
      <c r="BJ19" s="161">
        <f>IF(H19="---","",VLOOKUP(H19,List167834567910[],2,FALSE))</f>
        <v>0.5</v>
      </c>
      <c r="BK19" s="161" t="str">
        <f>IF(I19="---","",VLOOKUP(I19,List167834567910[],2,FALSE))</f>
        <v/>
      </c>
      <c r="BL19" s="161" t="str">
        <f>IF(J19="---","",VLOOKUP(J19,List167834567910[],2,FALSE))</f>
        <v/>
      </c>
      <c r="BM19" s="161" t="str">
        <f>IF(K19="---","",VLOOKUP(K19,List167834567910[],2,FALSE))</f>
        <v/>
      </c>
      <c r="BN19" s="161" t="str">
        <f>IF(L19="---","",VLOOKUP(L19,List167834567910[],2,FALSE))</f>
        <v/>
      </c>
      <c r="BO19" s="161" t="str">
        <f>IF(M19="---","",VLOOKUP(M19,List167834567910[],2,FALSE))</f>
        <v/>
      </c>
      <c r="BP19" s="161" t="str">
        <f>IF(N19="---","",VLOOKUP(N19,List167834567910[],2,FALSE))</f>
        <v/>
      </c>
      <c r="BQ19" s="161" t="str">
        <f>IF(O19="---","",VLOOKUP(O19,List167834567910[],2,FALSE))</f>
        <v/>
      </c>
      <c r="BR19" s="161" t="str">
        <f>IF(P19="---","",VLOOKUP(P19,List167834567910[],2,FALSE))</f>
        <v/>
      </c>
      <c r="BS19" s="161" t="str">
        <f>IF(Q19="---","",VLOOKUP(Q19,List167834567910[],2,FALSE))</f>
        <v/>
      </c>
      <c r="BT19" s="161" t="str">
        <f>IF(R19="---","",VLOOKUP(R19,List167834567910[],2,FALSE))</f>
        <v/>
      </c>
      <c r="BU19" s="29" t="s">
        <v>145</v>
      </c>
      <c r="BV19" s="161">
        <f>IF(Y19="---","",VLOOKUP(Y19,List167834567910[],2,FALSE))</f>
        <v>0.5</v>
      </c>
      <c r="BW19" s="161">
        <f>IF(Z19="---","",VLOOKUP(Z19,List167834567910[],2,FALSE))</f>
        <v>0.5</v>
      </c>
      <c r="BX19" s="161">
        <f>IF(AA19="---","",VLOOKUP(AA19,List167834567910[],2,FALSE))</f>
        <v>0.5</v>
      </c>
      <c r="BY19" s="161">
        <f>IF(AB19="---","",VLOOKUP(AB19,List167834567910[],2,FALSE))</f>
        <v>1</v>
      </c>
      <c r="BZ19" s="161">
        <f>IF(AC19="---","",VLOOKUP(AC19,List167834567910[],2,FALSE))</f>
        <v>1</v>
      </c>
      <c r="CA19" s="161" t="str">
        <f>IF(AD19="---","",VLOOKUP(AD19,List167834567910[],2,FALSE))</f>
        <v/>
      </c>
      <c r="CB19" s="161" t="str">
        <f>IF(AE19="---","",VLOOKUP(AE19,List167834567910[],2,FALSE))</f>
        <v/>
      </c>
      <c r="CC19" s="161" t="str">
        <f>IF(AF19="---","",VLOOKUP(AF19,List167834567910[],2,FALSE))</f>
        <v/>
      </c>
      <c r="CD19" s="161" t="str">
        <f>IF(AG19="---","",VLOOKUP(AG19,List167834567910[],2,FALSE))</f>
        <v/>
      </c>
      <c r="CE19" s="161" t="str">
        <f>IF(AH19="---","",VLOOKUP(AH19,List167834567910[],2,FALSE))</f>
        <v/>
      </c>
      <c r="CG19" s="1"/>
      <c r="CI19" s="1"/>
      <c r="CK19" s="1"/>
      <c r="CM19" s="1"/>
    </row>
    <row r="20" spans="2:92" s="8" customFormat="1" ht="13.5" customHeight="1">
      <c r="B20" s="284"/>
      <c r="C20" s="287"/>
      <c r="D20" s="288"/>
      <c r="E20" s="198" t="s">
        <v>146</v>
      </c>
      <c r="F20" s="198"/>
      <c r="G20" s="199"/>
      <c r="H20" s="25" t="s">
        <v>104</v>
      </c>
      <c r="I20" s="25" t="s">
        <v>105</v>
      </c>
      <c r="J20" s="25" t="s">
        <v>105</v>
      </c>
      <c r="K20" s="25" t="s">
        <v>105</v>
      </c>
      <c r="L20" s="25" t="s">
        <v>105</v>
      </c>
      <c r="M20" s="25" t="s">
        <v>105</v>
      </c>
      <c r="N20" s="25" t="s">
        <v>105</v>
      </c>
      <c r="O20" s="25" t="s">
        <v>105</v>
      </c>
      <c r="P20" s="25" t="s">
        <v>105</v>
      </c>
      <c r="Q20" s="25" t="s">
        <v>105</v>
      </c>
      <c r="R20" s="32" t="s">
        <v>105</v>
      </c>
      <c r="S20" s="1"/>
      <c r="T20" s="1"/>
      <c r="U20" s="1"/>
      <c r="V20" s="1"/>
      <c r="W20" s="1"/>
      <c r="X20" s="1"/>
      <c r="Y20" s="25" t="s">
        <v>104</v>
      </c>
      <c r="Z20" s="25" t="s">
        <v>104</v>
      </c>
      <c r="AA20" s="25" t="s">
        <v>106</v>
      </c>
      <c r="AB20" s="25" t="s">
        <v>106</v>
      </c>
      <c r="AC20" s="32" t="s">
        <v>106</v>
      </c>
      <c r="AD20" s="23" t="s">
        <v>105</v>
      </c>
      <c r="AE20" s="23" t="s">
        <v>105</v>
      </c>
      <c r="AF20" s="23" t="s">
        <v>105</v>
      </c>
      <c r="AG20" s="23" t="s">
        <v>105</v>
      </c>
      <c r="AH20" s="23" t="s">
        <v>105</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147</v>
      </c>
      <c r="AX20" s="30" t="str">
        <f t="shared" si="1"/>
        <v>60-79</v>
      </c>
      <c r="AY20" s="50">
        <f>VALUE(IF(AX20="---","",VLOOKUP(AX20,List167834567910[],2,FALSE)))</f>
        <v>0.5</v>
      </c>
      <c r="AZ20" s="1">
        <f t="shared" si="2"/>
        <v>0</v>
      </c>
      <c r="BA20" s="1" t="e">
        <f>VALUE(IF(AZ20="---","",VLOOKUP(AZ20,List167834567910[],2,FALSE)))</f>
        <v>#N/A</v>
      </c>
      <c r="BB20" s="1" t="str">
        <f t="shared" si="3"/>
        <v>---</v>
      </c>
      <c r="BC20" s="1" t="str">
        <f t="shared" si="4"/>
        <v>Pre-Assessment Year 0</v>
      </c>
      <c r="BD20" s="1"/>
      <c r="BE20" s="1"/>
      <c r="BF20" s="1"/>
      <c r="BG20" s="1"/>
      <c r="BH20" s="1"/>
      <c r="BI20" s="29" t="s">
        <v>147</v>
      </c>
      <c r="BJ20" s="161">
        <f>IF(H20="---","",VLOOKUP(H20,List167834567910[],2,FALSE))</f>
        <v>0.5</v>
      </c>
      <c r="BK20" s="161" t="str">
        <f>IF(I20="---","",VLOOKUP(I20,List167834567910[],2,FALSE))</f>
        <v/>
      </c>
      <c r="BL20" s="161" t="str">
        <f>IF(J20="---","",VLOOKUP(J20,List167834567910[],2,FALSE))</f>
        <v/>
      </c>
      <c r="BM20" s="161" t="str">
        <f>IF(K20="---","",VLOOKUP(K20,List167834567910[],2,FALSE))</f>
        <v/>
      </c>
      <c r="BN20" s="161" t="str">
        <f>IF(L20="---","",VLOOKUP(L20,List167834567910[],2,FALSE))</f>
        <v/>
      </c>
      <c r="BO20" s="161" t="str">
        <f>IF(M20="---","",VLOOKUP(M20,List167834567910[],2,FALSE))</f>
        <v/>
      </c>
      <c r="BP20" s="161" t="str">
        <f>IF(N20="---","",VLOOKUP(N20,List167834567910[],2,FALSE))</f>
        <v/>
      </c>
      <c r="BQ20" s="161" t="str">
        <f>IF(O20="---","",VLOOKUP(O20,List167834567910[],2,FALSE))</f>
        <v/>
      </c>
      <c r="BR20" s="161" t="str">
        <f>IF(P20="---","",VLOOKUP(P20,List167834567910[],2,FALSE))</f>
        <v/>
      </c>
      <c r="BS20" s="161" t="str">
        <f>IF(Q20="---","",VLOOKUP(Q20,List167834567910[],2,FALSE))</f>
        <v/>
      </c>
      <c r="BT20" s="161" t="str">
        <f>IF(R20="---","",VLOOKUP(R20,List167834567910[],2,FALSE))</f>
        <v/>
      </c>
      <c r="BU20" s="29" t="s">
        <v>147</v>
      </c>
      <c r="BV20" s="161">
        <f>IF(Y20="---","",VLOOKUP(Y20,List167834567910[],2,FALSE))</f>
        <v>0.5</v>
      </c>
      <c r="BW20" s="161">
        <f>IF(Z20="---","",VLOOKUP(Z20,List167834567910[],2,FALSE))</f>
        <v>0.5</v>
      </c>
      <c r="BX20" s="161">
        <f>IF(AA20="---","",VLOOKUP(AA20,List167834567910[],2,FALSE))</f>
        <v>1</v>
      </c>
      <c r="BY20" s="161">
        <f>IF(AB20="---","",VLOOKUP(AB20,List167834567910[],2,FALSE))</f>
        <v>1</v>
      </c>
      <c r="BZ20" s="161">
        <f>IF(AC20="---","",VLOOKUP(AC20,List167834567910[],2,FALSE))</f>
        <v>1</v>
      </c>
      <c r="CA20" s="161" t="str">
        <f>IF(AD20="---","",VLOOKUP(AD20,List167834567910[],2,FALSE))</f>
        <v/>
      </c>
      <c r="CB20" s="161" t="str">
        <f>IF(AE20="---","",VLOOKUP(AE20,List167834567910[],2,FALSE))</f>
        <v/>
      </c>
      <c r="CC20" s="161" t="str">
        <f>IF(AF20="---","",VLOOKUP(AF20,List167834567910[],2,FALSE))</f>
        <v/>
      </c>
      <c r="CD20" s="161" t="str">
        <f>IF(AG20="---","",VLOOKUP(AG20,List167834567910[],2,FALSE))</f>
        <v/>
      </c>
      <c r="CE20" s="161" t="str">
        <f>IF(AH20="---","",VLOOKUP(AH20,List167834567910[],2,FALSE))</f>
        <v/>
      </c>
      <c r="CG20" s="1"/>
      <c r="CI20" s="1"/>
      <c r="CK20" s="1"/>
      <c r="CM20" s="1"/>
    </row>
    <row r="21" spans="2:92" s="8" customFormat="1" ht="13.5" customHeight="1">
      <c r="B21" s="282">
        <v>3</v>
      </c>
      <c r="C21" s="289" t="s">
        <v>148</v>
      </c>
      <c r="D21" s="290"/>
      <c r="E21" s="198" t="s">
        <v>149</v>
      </c>
      <c r="F21" s="198"/>
      <c r="G21" s="199"/>
      <c r="H21" s="25" t="s">
        <v>106</v>
      </c>
      <c r="I21" s="25" t="s">
        <v>105</v>
      </c>
      <c r="J21" s="25" t="s">
        <v>105</v>
      </c>
      <c r="K21" s="25" t="s">
        <v>105</v>
      </c>
      <c r="L21" s="25" t="s">
        <v>105</v>
      </c>
      <c r="M21" s="25" t="s">
        <v>105</v>
      </c>
      <c r="N21" s="25" t="s">
        <v>105</v>
      </c>
      <c r="O21" s="25" t="s">
        <v>105</v>
      </c>
      <c r="P21" s="25" t="s">
        <v>105</v>
      </c>
      <c r="Q21" s="25" t="s">
        <v>105</v>
      </c>
      <c r="R21" s="32" t="s">
        <v>105</v>
      </c>
      <c r="S21" s="1"/>
      <c r="T21" s="1"/>
      <c r="U21" s="1"/>
      <c r="V21" s="1"/>
      <c r="W21" s="1"/>
      <c r="X21" s="1"/>
      <c r="Y21" s="25" t="s">
        <v>106</v>
      </c>
      <c r="Z21" s="25" t="s">
        <v>106</v>
      </c>
      <c r="AA21" s="25" t="s">
        <v>106</v>
      </c>
      <c r="AB21" s="25" t="s">
        <v>106</v>
      </c>
      <c r="AC21" s="32" t="s">
        <v>106</v>
      </c>
      <c r="AD21" s="23" t="s">
        <v>105</v>
      </c>
      <c r="AE21" s="23" t="s">
        <v>105</v>
      </c>
      <c r="AF21" s="23" t="s">
        <v>105</v>
      </c>
      <c r="AG21" s="23" t="s">
        <v>105</v>
      </c>
      <c r="AH21" s="23" t="s">
        <v>105</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150</v>
      </c>
      <c r="AX21" s="30" t="str">
        <f t="shared" si="1"/>
        <v>≥80</v>
      </c>
      <c r="AY21" s="50">
        <f>VALUE(IF(AX21="---","",VLOOKUP(AX21,List167834567910[],2,FALSE)))</f>
        <v>1</v>
      </c>
      <c r="AZ21" s="1">
        <f t="shared" si="2"/>
        <v>0</v>
      </c>
      <c r="BA21" s="1" t="e">
        <f>VALUE(IF(AZ21="---","",VLOOKUP(AZ21,List167834567910[],2,FALSE)))</f>
        <v>#N/A</v>
      </c>
      <c r="BB21" s="1" t="str">
        <f t="shared" si="3"/>
        <v>---</v>
      </c>
      <c r="BC21" s="1" t="str">
        <f t="shared" si="4"/>
        <v>Pre-Assessment Year 0</v>
      </c>
      <c r="BD21" s="1"/>
      <c r="BE21" s="1"/>
      <c r="BF21" s="1"/>
      <c r="BG21" s="1"/>
      <c r="BH21" s="1"/>
      <c r="BI21" s="29" t="s">
        <v>150</v>
      </c>
      <c r="BJ21" s="161">
        <f>IF(H21="---","",VLOOKUP(H21,List167834567910[],2,FALSE))</f>
        <v>1</v>
      </c>
      <c r="BK21" s="161" t="str">
        <f>IF(I21="---","",VLOOKUP(I21,List167834567910[],2,FALSE))</f>
        <v/>
      </c>
      <c r="BL21" s="161" t="str">
        <f>IF(J21="---","",VLOOKUP(J21,List167834567910[],2,FALSE))</f>
        <v/>
      </c>
      <c r="BM21" s="161" t="str">
        <f>IF(K21="---","",VLOOKUP(K21,List167834567910[],2,FALSE))</f>
        <v/>
      </c>
      <c r="BN21" s="161" t="str">
        <f>IF(L21="---","",VLOOKUP(L21,List167834567910[],2,FALSE))</f>
        <v/>
      </c>
      <c r="BO21" s="161" t="str">
        <f>IF(M21="---","",VLOOKUP(M21,List167834567910[],2,FALSE))</f>
        <v/>
      </c>
      <c r="BP21" s="161" t="str">
        <f>IF(N21="---","",VLOOKUP(N21,List167834567910[],2,FALSE))</f>
        <v/>
      </c>
      <c r="BQ21" s="161" t="str">
        <f>IF(O21="---","",VLOOKUP(O21,List167834567910[],2,FALSE))</f>
        <v/>
      </c>
      <c r="BR21" s="161" t="str">
        <f>IF(P21="---","",VLOOKUP(P21,List167834567910[],2,FALSE))</f>
        <v/>
      </c>
      <c r="BS21" s="161" t="str">
        <f>IF(Q21="---","",VLOOKUP(Q21,List167834567910[],2,FALSE))</f>
        <v/>
      </c>
      <c r="BT21" s="161" t="str">
        <f>IF(R21="---","",VLOOKUP(R21,List167834567910[],2,FALSE))</f>
        <v/>
      </c>
      <c r="BU21" s="29" t="s">
        <v>150</v>
      </c>
      <c r="BV21" s="161">
        <f>IF(Y21="---","",VLOOKUP(Y21,List167834567910[],2,FALSE))</f>
        <v>1</v>
      </c>
      <c r="BW21" s="161">
        <f>IF(Z21="---","",VLOOKUP(Z21,List167834567910[],2,FALSE))</f>
        <v>1</v>
      </c>
      <c r="BX21" s="161">
        <f>IF(AA21="---","",VLOOKUP(AA21,List167834567910[],2,FALSE))</f>
        <v>1</v>
      </c>
      <c r="BY21" s="161">
        <f>IF(AB21="---","",VLOOKUP(AB21,List167834567910[],2,FALSE))</f>
        <v>1</v>
      </c>
      <c r="BZ21" s="161">
        <f>IF(AC21="---","",VLOOKUP(AC21,List167834567910[],2,FALSE))</f>
        <v>1</v>
      </c>
      <c r="CA21" s="161" t="str">
        <f>IF(AD21="---","",VLOOKUP(AD21,List167834567910[],2,FALSE))</f>
        <v/>
      </c>
      <c r="CB21" s="161" t="str">
        <f>IF(AE21="---","",VLOOKUP(AE21,List167834567910[],2,FALSE))</f>
        <v/>
      </c>
      <c r="CC21" s="161" t="str">
        <f>IF(AF21="---","",VLOOKUP(AF21,List167834567910[],2,FALSE))</f>
        <v/>
      </c>
      <c r="CD21" s="161" t="str">
        <f>IF(AG21="---","",VLOOKUP(AG21,List167834567910[],2,FALSE))</f>
        <v/>
      </c>
      <c r="CE21" s="161" t="str">
        <f>IF(AH21="---","",VLOOKUP(AH21,List167834567910[],2,FALSE))</f>
        <v/>
      </c>
      <c r="CG21" s="1"/>
      <c r="CI21" s="1"/>
      <c r="CK21" s="1"/>
      <c r="CM21" s="1"/>
    </row>
    <row r="22" spans="2:92" s="8" customFormat="1">
      <c r="B22" s="283"/>
      <c r="C22" s="289"/>
      <c r="D22" s="290"/>
      <c r="E22" s="198" t="s">
        <v>151</v>
      </c>
      <c r="F22" s="198"/>
      <c r="G22" s="199"/>
      <c r="H22" s="25" t="s">
        <v>106</v>
      </c>
      <c r="I22" s="25" t="s">
        <v>105</v>
      </c>
      <c r="J22" s="25" t="s">
        <v>105</v>
      </c>
      <c r="K22" s="25" t="s">
        <v>105</v>
      </c>
      <c r="L22" s="25" t="s">
        <v>105</v>
      </c>
      <c r="M22" s="25" t="s">
        <v>105</v>
      </c>
      <c r="N22" s="25" t="s">
        <v>105</v>
      </c>
      <c r="O22" s="25" t="s">
        <v>105</v>
      </c>
      <c r="P22" s="25" t="s">
        <v>105</v>
      </c>
      <c r="Q22" s="25" t="s">
        <v>105</v>
      </c>
      <c r="R22" s="32" t="s">
        <v>105</v>
      </c>
      <c r="S22" s="1"/>
      <c r="T22" s="1"/>
      <c r="U22" s="1"/>
      <c r="V22" s="1"/>
      <c r="W22" s="1"/>
      <c r="X22" s="1"/>
      <c r="Y22" s="25" t="s">
        <v>106</v>
      </c>
      <c r="Z22" s="25" t="s">
        <v>106</v>
      </c>
      <c r="AA22" s="25" t="s">
        <v>106</v>
      </c>
      <c r="AB22" s="25" t="s">
        <v>106</v>
      </c>
      <c r="AC22" s="32" t="s">
        <v>106</v>
      </c>
      <c r="AD22" s="23" t="s">
        <v>105</v>
      </c>
      <c r="AE22" s="23" t="s">
        <v>105</v>
      </c>
      <c r="AF22" s="23" t="s">
        <v>105</v>
      </c>
      <c r="AG22" s="23" t="s">
        <v>105</v>
      </c>
      <c r="AH22" s="23" t="s">
        <v>105</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152</v>
      </c>
      <c r="AX22" s="30" t="str">
        <f t="shared" si="1"/>
        <v>≥80</v>
      </c>
      <c r="AY22" s="50">
        <f>VALUE(IF(AX22="---","",VLOOKUP(AX22,List167834567910[],2,FALSE)))</f>
        <v>1</v>
      </c>
      <c r="AZ22" s="1">
        <f t="shared" si="2"/>
        <v>0</v>
      </c>
      <c r="BA22" s="1" t="e">
        <f>VALUE(IF(AZ22="---","",VLOOKUP(AZ22,List167834567910[],2,FALSE)))</f>
        <v>#N/A</v>
      </c>
      <c r="BB22" s="1" t="str">
        <f t="shared" si="3"/>
        <v>---</v>
      </c>
      <c r="BC22" s="1" t="str">
        <f t="shared" si="4"/>
        <v>Pre-Assessment Year 0</v>
      </c>
      <c r="BD22" s="1"/>
      <c r="BE22" s="1"/>
      <c r="BF22" s="1"/>
      <c r="BG22" s="1"/>
      <c r="BH22" s="1"/>
      <c r="BI22" s="29" t="s">
        <v>152</v>
      </c>
      <c r="BJ22" s="161">
        <f>IF(H22="---","",VLOOKUP(H22,List167834567910[],2,FALSE))</f>
        <v>1</v>
      </c>
      <c r="BK22" s="161" t="str">
        <f>IF(I22="---","",VLOOKUP(I22,List167834567910[],2,FALSE))</f>
        <v/>
      </c>
      <c r="BL22" s="161" t="str">
        <f>IF(J22="---","",VLOOKUP(J22,List167834567910[],2,FALSE))</f>
        <v/>
      </c>
      <c r="BM22" s="161" t="str">
        <f>IF(K22="---","",VLOOKUP(K22,List167834567910[],2,FALSE))</f>
        <v/>
      </c>
      <c r="BN22" s="161" t="str">
        <f>IF(L22="---","",VLOOKUP(L22,List167834567910[],2,FALSE))</f>
        <v/>
      </c>
      <c r="BO22" s="161" t="str">
        <f>IF(M22="---","",VLOOKUP(M22,List167834567910[],2,FALSE))</f>
        <v/>
      </c>
      <c r="BP22" s="161" t="str">
        <f>IF(N22="---","",VLOOKUP(N22,List167834567910[],2,FALSE))</f>
        <v/>
      </c>
      <c r="BQ22" s="161" t="str">
        <f>IF(O22="---","",VLOOKUP(O22,List167834567910[],2,FALSE))</f>
        <v/>
      </c>
      <c r="BR22" s="161" t="str">
        <f>IF(P22="---","",VLOOKUP(P22,List167834567910[],2,FALSE))</f>
        <v/>
      </c>
      <c r="BS22" s="161" t="str">
        <f>IF(Q22="---","",VLOOKUP(Q22,List167834567910[],2,FALSE))</f>
        <v/>
      </c>
      <c r="BT22" s="161" t="str">
        <f>IF(R22="---","",VLOOKUP(R22,List167834567910[],2,FALSE))</f>
        <v/>
      </c>
      <c r="BU22" s="29" t="s">
        <v>152</v>
      </c>
      <c r="BV22" s="161">
        <f>IF(Y22="---","",VLOOKUP(Y22,List167834567910[],2,FALSE))</f>
        <v>1</v>
      </c>
      <c r="BW22" s="161">
        <f>IF(Z22="---","",VLOOKUP(Z22,List167834567910[],2,FALSE))</f>
        <v>1</v>
      </c>
      <c r="BX22" s="161">
        <f>IF(AA22="---","",VLOOKUP(AA22,List167834567910[],2,FALSE))</f>
        <v>1</v>
      </c>
      <c r="BY22" s="161">
        <f>IF(AB22="---","",VLOOKUP(AB22,List167834567910[],2,FALSE))</f>
        <v>1</v>
      </c>
      <c r="BZ22" s="161">
        <f>IF(AC22="---","",VLOOKUP(AC22,List167834567910[],2,FALSE))</f>
        <v>1</v>
      </c>
      <c r="CA22" s="161" t="str">
        <f>IF(AD22="---","",VLOOKUP(AD22,List167834567910[],2,FALSE))</f>
        <v/>
      </c>
      <c r="CB22" s="161" t="str">
        <f>IF(AE22="---","",VLOOKUP(AE22,List167834567910[],2,FALSE))</f>
        <v/>
      </c>
      <c r="CC22" s="161" t="str">
        <f>IF(AF22="---","",VLOOKUP(AF22,List167834567910[],2,FALSE))</f>
        <v/>
      </c>
      <c r="CD22" s="161" t="str">
        <f>IF(AG22="---","",VLOOKUP(AG22,List167834567910[],2,FALSE))</f>
        <v/>
      </c>
      <c r="CE22" s="161" t="str">
        <f>IF(AH22="---","",VLOOKUP(AH22,List167834567910[],2,FALSE))</f>
        <v/>
      </c>
      <c r="CG22" s="1"/>
      <c r="CI22" s="1"/>
      <c r="CK22" s="1"/>
      <c r="CM22" s="1"/>
    </row>
    <row r="23" spans="2:92" s="8" customFormat="1" ht="13.5" customHeight="1">
      <c r="B23" s="283"/>
      <c r="C23" s="289"/>
      <c r="D23" s="290"/>
      <c r="E23" s="198" t="s">
        <v>153</v>
      </c>
      <c r="F23" s="198"/>
      <c r="G23" s="199"/>
      <c r="H23" s="25" t="s">
        <v>106</v>
      </c>
      <c r="I23" s="25" t="s">
        <v>105</v>
      </c>
      <c r="J23" s="25" t="s">
        <v>105</v>
      </c>
      <c r="K23" s="25" t="s">
        <v>105</v>
      </c>
      <c r="L23" s="25" t="s">
        <v>105</v>
      </c>
      <c r="M23" s="25" t="s">
        <v>105</v>
      </c>
      <c r="N23" s="25" t="s">
        <v>105</v>
      </c>
      <c r="O23" s="25" t="s">
        <v>105</v>
      </c>
      <c r="P23" s="25" t="s">
        <v>105</v>
      </c>
      <c r="Q23" s="25" t="s">
        <v>105</v>
      </c>
      <c r="R23" s="32" t="s">
        <v>105</v>
      </c>
      <c r="S23" s="1"/>
      <c r="T23" s="1"/>
      <c r="U23" s="1"/>
      <c r="V23" s="1"/>
      <c r="W23" s="1"/>
      <c r="X23" s="1"/>
      <c r="Y23" s="25" t="s">
        <v>106</v>
      </c>
      <c r="Z23" s="25" t="s">
        <v>106</v>
      </c>
      <c r="AA23" s="25" t="s">
        <v>106</v>
      </c>
      <c r="AB23" s="25" t="s">
        <v>106</v>
      </c>
      <c r="AC23" s="32" t="s">
        <v>106</v>
      </c>
      <c r="AD23" s="23" t="s">
        <v>105</v>
      </c>
      <c r="AE23" s="23" t="s">
        <v>105</v>
      </c>
      <c r="AF23" s="23" t="s">
        <v>105</v>
      </c>
      <c r="AG23" s="23" t="s">
        <v>105</v>
      </c>
      <c r="AH23" s="23" t="s">
        <v>105</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154</v>
      </c>
      <c r="AX23" s="30" t="str">
        <f t="shared" si="1"/>
        <v>≥80</v>
      </c>
      <c r="AY23" s="50">
        <f>VALUE(IF(AX23="---","",VLOOKUP(AX23,List167834567910[],2,FALSE)))</f>
        <v>1</v>
      </c>
      <c r="AZ23" s="1">
        <f t="shared" si="2"/>
        <v>0</v>
      </c>
      <c r="BA23" s="1" t="e">
        <f>VALUE(IF(AZ23="---","",VLOOKUP(AZ23,List167834567910[],2,FALSE)))</f>
        <v>#N/A</v>
      </c>
      <c r="BB23" s="1" t="str">
        <f t="shared" si="3"/>
        <v>---</v>
      </c>
      <c r="BC23" s="1" t="str">
        <f t="shared" si="4"/>
        <v>Pre-Assessment Year 0</v>
      </c>
      <c r="BD23" s="1"/>
      <c r="BE23" s="1"/>
      <c r="BF23" s="1"/>
      <c r="BG23" s="1"/>
      <c r="BH23" s="1"/>
      <c r="BI23" s="29" t="s">
        <v>154</v>
      </c>
      <c r="BJ23" s="161">
        <f>IF(H23="---","",VLOOKUP(H23,List167834567910[],2,FALSE))</f>
        <v>1</v>
      </c>
      <c r="BK23" s="161" t="str">
        <f>IF(I23="---","",VLOOKUP(I23,List167834567910[],2,FALSE))</f>
        <v/>
      </c>
      <c r="BL23" s="161" t="str">
        <f>IF(J23="---","",VLOOKUP(J23,List167834567910[],2,FALSE))</f>
        <v/>
      </c>
      <c r="BM23" s="161" t="str">
        <f>IF(K23="---","",VLOOKUP(K23,List167834567910[],2,FALSE))</f>
        <v/>
      </c>
      <c r="BN23" s="161" t="str">
        <f>IF(L23="---","",VLOOKUP(L23,List167834567910[],2,FALSE))</f>
        <v/>
      </c>
      <c r="BO23" s="161" t="str">
        <f>IF(M23="---","",VLOOKUP(M23,List167834567910[],2,FALSE))</f>
        <v/>
      </c>
      <c r="BP23" s="161" t="str">
        <f>IF(N23="---","",VLOOKUP(N23,List167834567910[],2,FALSE))</f>
        <v/>
      </c>
      <c r="BQ23" s="161" t="str">
        <f>IF(O23="---","",VLOOKUP(O23,List167834567910[],2,FALSE))</f>
        <v/>
      </c>
      <c r="BR23" s="161" t="str">
        <f>IF(P23="---","",VLOOKUP(P23,List167834567910[],2,FALSE))</f>
        <v/>
      </c>
      <c r="BS23" s="161" t="str">
        <f>IF(Q23="---","",VLOOKUP(Q23,List167834567910[],2,FALSE))</f>
        <v/>
      </c>
      <c r="BT23" s="161" t="str">
        <f>IF(R23="---","",VLOOKUP(R23,List167834567910[],2,FALSE))</f>
        <v/>
      </c>
      <c r="BU23" s="29" t="s">
        <v>154</v>
      </c>
      <c r="BV23" s="161">
        <f>IF(Y23="---","",VLOOKUP(Y23,List167834567910[],2,FALSE))</f>
        <v>1</v>
      </c>
      <c r="BW23" s="161">
        <f>IF(Z23="---","",VLOOKUP(Z23,List167834567910[],2,FALSE))</f>
        <v>1</v>
      </c>
      <c r="BX23" s="161">
        <f>IF(AA23="---","",VLOOKUP(AA23,List167834567910[],2,FALSE))</f>
        <v>1</v>
      </c>
      <c r="BY23" s="161">
        <f>IF(AB23="---","",VLOOKUP(AB23,List167834567910[],2,FALSE))</f>
        <v>1</v>
      </c>
      <c r="BZ23" s="161">
        <f>IF(AC23="---","",VLOOKUP(AC23,List167834567910[],2,FALSE))</f>
        <v>1</v>
      </c>
      <c r="CA23" s="161" t="str">
        <f>IF(AD23="---","",VLOOKUP(AD23,List167834567910[],2,FALSE))</f>
        <v/>
      </c>
      <c r="CB23" s="161" t="str">
        <f>IF(AE23="---","",VLOOKUP(AE23,List167834567910[],2,FALSE))</f>
        <v/>
      </c>
      <c r="CC23" s="161" t="str">
        <f>IF(AF23="---","",VLOOKUP(AF23,List167834567910[],2,FALSE))</f>
        <v/>
      </c>
      <c r="CD23" s="161" t="str">
        <f>IF(AG23="---","",VLOOKUP(AG23,List167834567910[],2,FALSE))</f>
        <v/>
      </c>
      <c r="CE23" s="161" t="str">
        <f>IF(AH23="---","",VLOOKUP(AH23,List167834567910[],2,FALSE))</f>
        <v/>
      </c>
      <c r="CG23" s="1"/>
      <c r="CI23" s="1"/>
      <c r="CK23" s="1"/>
      <c r="CM23" s="1"/>
    </row>
    <row r="24" spans="2:92" s="8" customFormat="1" ht="13.9" customHeight="1">
      <c r="B24" s="283"/>
      <c r="C24" s="289" t="s">
        <v>155</v>
      </c>
      <c r="D24" s="290"/>
      <c r="E24" s="198" t="s">
        <v>156</v>
      </c>
      <c r="F24" s="198"/>
      <c r="G24" s="199"/>
      <c r="H24" s="25" t="s">
        <v>104</v>
      </c>
      <c r="I24" s="25" t="s">
        <v>105</v>
      </c>
      <c r="J24" s="25" t="s">
        <v>105</v>
      </c>
      <c r="K24" s="25" t="s">
        <v>105</v>
      </c>
      <c r="L24" s="25" t="s">
        <v>105</v>
      </c>
      <c r="M24" s="25" t="s">
        <v>105</v>
      </c>
      <c r="N24" s="25" t="s">
        <v>105</v>
      </c>
      <c r="O24" s="25" t="s">
        <v>105</v>
      </c>
      <c r="P24" s="25" t="s">
        <v>105</v>
      </c>
      <c r="Q24" s="25" t="s">
        <v>105</v>
      </c>
      <c r="R24" s="32" t="s">
        <v>105</v>
      </c>
      <c r="S24" s="1"/>
      <c r="T24" s="1"/>
      <c r="U24" s="1"/>
      <c r="V24" s="1"/>
      <c r="W24" s="1"/>
      <c r="X24" s="1"/>
      <c r="Y24" s="25" t="s">
        <v>104</v>
      </c>
      <c r="Z24" s="25" t="s">
        <v>104</v>
      </c>
      <c r="AA24" s="25" t="s">
        <v>104</v>
      </c>
      <c r="AB24" s="25" t="s">
        <v>104</v>
      </c>
      <c r="AC24" s="32" t="s">
        <v>104</v>
      </c>
      <c r="AD24" s="23" t="s">
        <v>105</v>
      </c>
      <c r="AE24" s="23" t="s">
        <v>105</v>
      </c>
      <c r="AF24" s="23" t="s">
        <v>105</v>
      </c>
      <c r="AG24" s="23" t="s">
        <v>105</v>
      </c>
      <c r="AH24" s="23" t="s">
        <v>105</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157</v>
      </c>
      <c r="AX24" s="30" t="str">
        <f t="shared" si="1"/>
        <v>60-79</v>
      </c>
      <c r="AY24" s="50">
        <f>VALUE(IF(AX24="---","",VLOOKUP(AX24,List167834567910[],2,FALSE)))</f>
        <v>0.5</v>
      </c>
      <c r="AZ24" s="1">
        <f t="shared" si="2"/>
        <v>0</v>
      </c>
      <c r="BA24" s="1" t="e">
        <f>VALUE(IF(AZ24="---","",VLOOKUP(AZ24,List167834567910[],2,FALSE)))</f>
        <v>#N/A</v>
      </c>
      <c r="BB24" s="1" t="str">
        <f t="shared" si="3"/>
        <v>---</v>
      </c>
      <c r="BC24" s="1" t="str">
        <f t="shared" si="4"/>
        <v>Pre-Assessment Year 0</v>
      </c>
      <c r="BD24" s="1"/>
      <c r="BE24" s="1"/>
      <c r="BF24" s="1"/>
      <c r="BG24" s="1"/>
      <c r="BH24" s="1"/>
      <c r="BI24" s="29" t="s">
        <v>157</v>
      </c>
      <c r="BJ24" s="161">
        <f>IF(H24="---","",VLOOKUP(H24,List167834567910[],2,FALSE))</f>
        <v>0.5</v>
      </c>
      <c r="BK24" s="161" t="str">
        <f>IF(I24="---","",VLOOKUP(I24,List167834567910[],2,FALSE))</f>
        <v/>
      </c>
      <c r="BL24" s="161" t="str">
        <f>IF(J24="---","",VLOOKUP(J24,List167834567910[],2,FALSE))</f>
        <v/>
      </c>
      <c r="BM24" s="161" t="str">
        <f>IF(K24="---","",VLOOKUP(K24,List167834567910[],2,FALSE))</f>
        <v/>
      </c>
      <c r="BN24" s="161" t="str">
        <f>IF(L24="---","",VLOOKUP(L24,List167834567910[],2,FALSE))</f>
        <v/>
      </c>
      <c r="BO24" s="161" t="str">
        <f>IF(M24="---","",VLOOKUP(M24,List167834567910[],2,FALSE))</f>
        <v/>
      </c>
      <c r="BP24" s="161" t="str">
        <f>IF(N24="---","",VLOOKUP(N24,List167834567910[],2,FALSE))</f>
        <v/>
      </c>
      <c r="BQ24" s="161" t="str">
        <f>IF(O24="---","",VLOOKUP(O24,List167834567910[],2,FALSE))</f>
        <v/>
      </c>
      <c r="BR24" s="161" t="str">
        <f>IF(P24="---","",VLOOKUP(P24,List167834567910[],2,FALSE))</f>
        <v/>
      </c>
      <c r="BS24" s="161" t="str">
        <f>IF(Q24="---","",VLOOKUP(Q24,List167834567910[],2,FALSE))</f>
        <v/>
      </c>
      <c r="BT24" s="161" t="str">
        <f>IF(R24="---","",VLOOKUP(R24,List167834567910[],2,FALSE))</f>
        <v/>
      </c>
      <c r="BU24" s="29" t="s">
        <v>157</v>
      </c>
      <c r="BV24" s="161">
        <f>IF(Y24="---","",VLOOKUP(Y24,List167834567910[],2,FALSE))</f>
        <v>0.5</v>
      </c>
      <c r="BW24" s="161">
        <f>IF(Z24="---","",VLOOKUP(Z24,List167834567910[],2,FALSE))</f>
        <v>0.5</v>
      </c>
      <c r="BX24" s="161">
        <f>IF(AA24="---","",VLOOKUP(AA24,List167834567910[],2,FALSE))</f>
        <v>0.5</v>
      </c>
      <c r="BY24" s="161">
        <f>IF(AB24="---","",VLOOKUP(AB24,List167834567910[],2,FALSE))</f>
        <v>0.5</v>
      </c>
      <c r="BZ24" s="161">
        <f>IF(AC24="---","",VLOOKUP(AC24,List167834567910[],2,FALSE))</f>
        <v>0.5</v>
      </c>
      <c r="CA24" s="161" t="str">
        <f>IF(AD24="---","",VLOOKUP(AD24,List167834567910[],2,FALSE))</f>
        <v/>
      </c>
      <c r="CB24" s="161" t="str">
        <f>IF(AE24="---","",VLOOKUP(AE24,List167834567910[],2,FALSE))</f>
        <v/>
      </c>
      <c r="CC24" s="161" t="str">
        <f>IF(AF24="---","",VLOOKUP(AF24,List167834567910[],2,FALSE))</f>
        <v/>
      </c>
      <c r="CD24" s="161" t="str">
        <f>IF(AG24="---","",VLOOKUP(AG24,List167834567910[],2,FALSE))</f>
        <v/>
      </c>
      <c r="CE24" s="161" t="str">
        <f>IF(AH24="---","",VLOOKUP(AH24,List167834567910[],2,FALSE))</f>
        <v/>
      </c>
      <c r="CG24" s="1"/>
      <c r="CI24" s="1"/>
      <c r="CK24" s="1"/>
      <c r="CM24" s="1"/>
    </row>
    <row r="25" spans="2:92" s="8" customFormat="1" ht="13.5" customHeight="1">
      <c r="B25" s="283"/>
      <c r="C25" s="289"/>
      <c r="D25" s="290"/>
      <c r="E25" s="198" t="s">
        <v>158</v>
      </c>
      <c r="F25" s="198"/>
      <c r="G25" s="199"/>
      <c r="H25" s="25" t="s">
        <v>104</v>
      </c>
      <c r="I25" s="25" t="s">
        <v>105</v>
      </c>
      <c r="J25" s="25" t="s">
        <v>105</v>
      </c>
      <c r="K25" s="25" t="s">
        <v>105</v>
      </c>
      <c r="L25" s="25" t="s">
        <v>105</v>
      </c>
      <c r="M25" s="25" t="s">
        <v>105</v>
      </c>
      <c r="N25" s="25" t="s">
        <v>105</v>
      </c>
      <c r="O25" s="25" t="s">
        <v>105</v>
      </c>
      <c r="P25" s="25" t="s">
        <v>105</v>
      </c>
      <c r="Q25" s="25" t="s">
        <v>105</v>
      </c>
      <c r="R25" s="32" t="s">
        <v>105</v>
      </c>
      <c r="S25" s="1"/>
      <c r="T25" s="1"/>
      <c r="U25" s="1"/>
      <c r="V25" s="1"/>
      <c r="W25" s="1"/>
      <c r="X25" s="1"/>
      <c r="Y25" s="25" t="s">
        <v>104</v>
      </c>
      <c r="Z25" s="25" t="s">
        <v>104</v>
      </c>
      <c r="AA25" s="25" t="s">
        <v>104</v>
      </c>
      <c r="AB25" s="25" t="s">
        <v>106</v>
      </c>
      <c r="AC25" s="32" t="s">
        <v>106</v>
      </c>
      <c r="AD25" s="23" t="s">
        <v>105</v>
      </c>
      <c r="AE25" s="23" t="s">
        <v>105</v>
      </c>
      <c r="AF25" s="23" t="s">
        <v>105</v>
      </c>
      <c r="AG25" s="23" t="s">
        <v>105</v>
      </c>
      <c r="AH25" s="23" t="s">
        <v>105</v>
      </c>
      <c r="AK25" s="27" t="str">
        <f t="shared" si="0"/>
        <v/>
      </c>
      <c r="AL25" s="27" t="str">
        <f t="shared" si="0"/>
        <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159</v>
      </c>
      <c r="AX25" s="30" t="str">
        <f t="shared" si="1"/>
        <v>60-79</v>
      </c>
      <c r="AY25" s="50">
        <f>VALUE(IF(AX25="---","",VLOOKUP(AX25,List167834567910[],2,FALSE)))</f>
        <v>0.5</v>
      </c>
      <c r="AZ25" s="1">
        <f t="shared" si="2"/>
        <v>0</v>
      </c>
      <c r="BA25" s="1" t="e">
        <f>VALUE(IF(AZ25="---","",VLOOKUP(AZ25,List167834567910[],2,FALSE)))</f>
        <v>#N/A</v>
      </c>
      <c r="BB25" s="1" t="str">
        <f t="shared" si="3"/>
        <v>---</v>
      </c>
      <c r="BC25" s="1" t="str">
        <f t="shared" si="4"/>
        <v>Pre-Assessment Year 0</v>
      </c>
      <c r="BD25" s="1"/>
      <c r="BE25" s="1"/>
      <c r="BF25" s="1"/>
      <c r="BG25" s="1"/>
      <c r="BH25" s="1"/>
      <c r="BI25" s="29" t="s">
        <v>159</v>
      </c>
      <c r="BJ25" s="161">
        <f>IF(H25="---","",VLOOKUP(H25,List167834567910[],2,FALSE))</f>
        <v>0.5</v>
      </c>
      <c r="BK25" s="161" t="str">
        <f>IF(I25="---","",VLOOKUP(I25,List167834567910[],2,FALSE))</f>
        <v/>
      </c>
      <c r="BL25" s="161" t="str">
        <f>IF(J25="---","",VLOOKUP(J25,List167834567910[],2,FALSE))</f>
        <v/>
      </c>
      <c r="BM25" s="161" t="str">
        <f>IF(K25="---","",VLOOKUP(K25,List167834567910[],2,FALSE))</f>
        <v/>
      </c>
      <c r="BN25" s="161" t="str">
        <f>IF(L25="---","",VLOOKUP(L25,List167834567910[],2,FALSE))</f>
        <v/>
      </c>
      <c r="BO25" s="161" t="str">
        <f>IF(M25="---","",VLOOKUP(M25,List167834567910[],2,FALSE))</f>
        <v/>
      </c>
      <c r="BP25" s="161" t="str">
        <f>IF(N25="---","",VLOOKUP(N25,List167834567910[],2,FALSE))</f>
        <v/>
      </c>
      <c r="BQ25" s="161" t="str">
        <f>IF(O25="---","",VLOOKUP(O25,List167834567910[],2,FALSE))</f>
        <v/>
      </c>
      <c r="BR25" s="161" t="str">
        <f>IF(P25="---","",VLOOKUP(P25,List167834567910[],2,FALSE))</f>
        <v/>
      </c>
      <c r="BS25" s="161" t="str">
        <f>IF(Q25="---","",VLOOKUP(Q25,List167834567910[],2,FALSE))</f>
        <v/>
      </c>
      <c r="BT25" s="161" t="str">
        <f>IF(R25="---","",VLOOKUP(R25,List167834567910[],2,FALSE))</f>
        <v/>
      </c>
      <c r="BU25" s="29" t="s">
        <v>159</v>
      </c>
      <c r="BV25" s="161">
        <f>IF(Y25="---","",VLOOKUP(Y25,List167834567910[],2,FALSE))</f>
        <v>0.5</v>
      </c>
      <c r="BW25" s="161">
        <f>IF(Z25="---","",VLOOKUP(Z25,List167834567910[],2,FALSE))</f>
        <v>0.5</v>
      </c>
      <c r="BX25" s="161">
        <f>IF(AA25="---","",VLOOKUP(AA25,List167834567910[],2,FALSE))</f>
        <v>0.5</v>
      </c>
      <c r="BY25" s="161">
        <f>IF(AB25="---","",VLOOKUP(AB25,List167834567910[],2,FALSE))</f>
        <v>1</v>
      </c>
      <c r="BZ25" s="161">
        <f>IF(AC25="---","",VLOOKUP(AC25,List167834567910[],2,FALSE))</f>
        <v>1</v>
      </c>
      <c r="CA25" s="161" t="str">
        <f>IF(AD25="---","",VLOOKUP(AD25,List167834567910[],2,FALSE))</f>
        <v/>
      </c>
      <c r="CB25" s="161" t="str">
        <f>IF(AE25="---","",VLOOKUP(AE25,List167834567910[],2,FALSE))</f>
        <v/>
      </c>
      <c r="CC25" s="161" t="str">
        <f>IF(AF25="---","",VLOOKUP(AF25,List167834567910[],2,FALSE))</f>
        <v/>
      </c>
      <c r="CD25" s="161" t="str">
        <f>IF(AG25="---","",VLOOKUP(AG25,List167834567910[],2,FALSE))</f>
        <v/>
      </c>
      <c r="CE25" s="161" t="str">
        <f>IF(AH25="---","",VLOOKUP(AH25,List167834567910[],2,FALSE))</f>
        <v/>
      </c>
      <c r="CG25" s="1"/>
      <c r="CI25" s="1"/>
      <c r="CK25" s="1"/>
      <c r="CM25" s="1"/>
    </row>
    <row r="26" spans="2:92" s="8" customFormat="1" ht="13.5" customHeight="1">
      <c r="B26" s="283"/>
      <c r="C26" s="289"/>
      <c r="D26" s="290"/>
      <c r="E26" s="198" t="s">
        <v>160</v>
      </c>
      <c r="F26" s="198"/>
      <c r="G26" s="199"/>
      <c r="H26" s="25" t="s">
        <v>112</v>
      </c>
      <c r="I26" s="25" t="s">
        <v>105</v>
      </c>
      <c r="J26" s="25" t="s">
        <v>105</v>
      </c>
      <c r="K26" s="25" t="s">
        <v>105</v>
      </c>
      <c r="L26" s="25" t="s">
        <v>105</v>
      </c>
      <c r="M26" s="25" t="s">
        <v>105</v>
      </c>
      <c r="N26" s="25" t="s">
        <v>105</v>
      </c>
      <c r="O26" s="25" t="s">
        <v>105</v>
      </c>
      <c r="P26" s="25" t="s">
        <v>105</v>
      </c>
      <c r="Q26" s="25" t="s">
        <v>105</v>
      </c>
      <c r="R26" s="32" t="s">
        <v>105</v>
      </c>
      <c r="S26" s="1"/>
      <c r="T26" s="1"/>
      <c r="U26" s="1"/>
      <c r="V26" s="1"/>
      <c r="W26" s="1"/>
      <c r="X26" s="1"/>
      <c r="Y26" s="25" t="s">
        <v>112</v>
      </c>
      <c r="Z26" s="25" t="s">
        <v>112</v>
      </c>
      <c r="AA26" s="25" t="s">
        <v>112</v>
      </c>
      <c r="AB26" s="25" t="s">
        <v>104</v>
      </c>
      <c r="AC26" s="32" t="s">
        <v>106</v>
      </c>
      <c r="AD26" s="23" t="s">
        <v>105</v>
      </c>
      <c r="AE26" s="23" t="s">
        <v>105</v>
      </c>
      <c r="AF26" s="23" t="s">
        <v>105</v>
      </c>
      <c r="AG26" s="23" t="s">
        <v>105</v>
      </c>
      <c r="AH26" s="23" t="s">
        <v>105</v>
      </c>
      <c r="AK26" s="27" t="str">
        <f t="shared" ref="AK26:AO27" si="6">IFERROR(IF(I26="---","",IF(Y26="---","No Target Set",IF(BV26=BK26,"On Target",IF(BV26&gt;BK26,"Behind",IF(BV26&lt;BK26,"Ahead"))))),"")</f>
        <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161</v>
      </c>
      <c r="AX26" s="30" t="str">
        <f t="shared" si="1"/>
        <v>&lt;60</v>
      </c>
      <c r="AY26" s="50">
        <f>VALUE(IF(AX26="---","",VLOOKUP(AX26,List167834567910[],2,FALSE)))</f>
        <v>0</v>
      </c>
      <c r="AZ26" s="1">
        <f t="shared" si="2"/>
        <v>0</v>
      </c>
      <c r="BA26" s="1" t="e">
        <f>VALUE(IF(AZ26="---","",VLOOKUP(AZ26,List167834567910[],2,FALSE)))</f>
        <v>#N/A</v>
      </c>
      <c r="BB26" s="1" t="str">
        <f t="shared" si="3"/>
        <v>---</v>
      </c>
      <c r="BC26" s="1" t="str">
        <f t="shared" si="4"/>
        <v>Pre-Assessment Year 0</v>
      </c>
      <c r="BD26" s="1"/>
      <c r="BE26" s="1"/>
      <c r="BF26" s="1"/>
      <c r="BG26" s="1"/>
      <c r="BH26" s="1"/>
      <c r="BI26" s="29" t="s">
        <v>161</v>
      </c>
      <c r="BJ26" s="161">
        <f>IF(H26="---","",VLOOKUP(H26,List167834567910[],2,FALSE))</f>
        <v>0</v>
      </c>
      <c r="BK26" s="161" t="str">
        <f>IF(I26="---","",VLOOKUP(I26,List167834567910[],2,FALSE))</f>
        <v/>
      </c>
      <c r="BL26" s="161" t="str">
        <f>IF(J26="---","",VLOOKUP(J26,List167834567910[],2,FALSE))</f>
        <v/>
      </c>
      <c r="BM26" s="161" t="str">
        <f>IF(K26="---","",VLOOKUP(K26,List167834567910[],2,FALSE))</f>
        <v/>
      </c>
      <c r="BN26" s="161" t="str">
        <f>IF(L26="---","",VLOOKUP(L26,List167834567910[],2,FALSE))</f>
        <v/>
      </c>
      <c r="BO26" s="161" t="str">
        <f>IF(M26="---","",VLOOKUP(M26,List167834567910[],2,FALSE))</f>
        <v/>
      </c>
      <c r="BP26" s="161" t="str">
        <f>IF(N26="---","",VLOOKUP(N26,List167834567910[],2,FALSE))</f>
        <v/>
      </c>
      <c r="BQ26" s="161" t="str">
        <f>IF(O26="---","",VLOOKUP(O26,List167834567910[],2,FALSE))</f>
        <v/>
      </c>
      <c r="BR26" s="161" t="str">
        <f>IF(P26="---","",VLOOKUP(P26,List167834567910[],2,FALSE))</f>
        <v/>
      </c>
      <c r="BS26" s="161" t="str">
        <f>IF(Q26="---","",VLOOKUP(Q26,List167834567910[],2,FALSE))</f>
        <v/>
      </c>
      <c r="BT26" s="161" t="str">
        <f>IF(R26="---","",VLOOKUP(R26,List167834567910[],2,FALSE))</f>
        <v/>
      </c>
      <c r="BU26" s="29" t="s">
        <v>161</v>
      </c>
      <c r="BV26" s="161">
        <f>IF(Y26="---","",VLOOKUP(Y26,List167834567910[],2,FALSE))</f>
        <v>0</v>
      </c>
      <c r="BW26" s="161">
        <f>IF(Z26="---","",VLOOKUP(Z26,List167834567910[],2,FALSE))</f>
        <v>0</v>
      </c>
      <c r="BX26" s="161">
        <f>IF(AA26="---","",VLOOKUP(AA26,List167834567910[],2,FALSE))</f>
        <v>0</v>
      </c>
      <c r="BY26" s="161">
        <f>IF(AB26="---","",VLOOKUP(AB26,List167834567910[],2,FALSE))</f>
        <v>0.5</v>
      </c>
      <c r="BZ26" s="161">
        <f>IF(AC26="---","",VLOOKUP(AC26,List167834567910[],2,FALSE))</f>
        <v>1</v>
      </c>
      <c r="CA26" s="161" t="str">
        <f>IF(AD26="---","",VLOOKUP(AD26,List167834567910[],2,FALSE))</f>
        <v/>
      </c>
      <c r="CB26" s="161" t="str">
        <f>IF(AE26="---","",VLOOKUP(AE26,List167834567910[],2,FALSE))</f>
        <v/>
      </c>
      <c r="CC26" s="161" t="str">
        <f>IF(AF26="---","",VLOOKUP(AF26,List167834567910[],2,FALSE))</f>
        <v/>
      </c>
      <c r="CD26" s="161" t="str">
        <f>IF(AG26="---","",VLOOKUP(AG26,List167834567910[],2,FALSE))</f>
        <v/>
      </c>
      <c r="CE26" s="161" t="str">
        <f>IF(AH26="---","",VLOOKUP(AH26,List167834567910[],2,FALSE))</f>
        <v/>
      </c>
      <c r="CG26" s="1"/>
      <c r="CI26" s="1"/>
      <c r="CK26" s="1"/>
      <c r="CM26" s="1"/>
    </row>
    <row r="27" spans="2:92" s="8" customFormat="1">
      <c r="B27" s="284"/>
      <c r="C27" s="289"/>
      <c r="D27" s="290"/>
      <c r="E27" s="198" t="s">
        <v>162</v>
      </c>
      <c r="F27" s="198"/>
      <c r="G27" s="199"/>
      <c r="H27" s="36" t="s">
        <v>104</v>
      </c>
      <c r="I27" s="25" t="s">
        <v>105</v>
      </c>
      <c r="J27" s="25" t="s">
        <v>105</v>
      </c>
      <c r="K27" s="36" t="s">
        <v>105</v>
      </c>
      <c r="L27" s="36" t="s">
        <v>105</v>
      </c>
      <c r="M27" s="36" t="s">
        <v>105</v>
      </c>
      <c r="N27" s="36" t="s">
        <v>105</v>
      </c>
      <c r="O27" s="36" t="s">
        <v>105</v>
      </c>
      <c r="P27" s="36" t="s">
        <v>105</v>
      </c>
      <c r="Q27" s="36" t="s">
        <v>105</v>
      </c>
      <c r="R27" s="37" t="s">
        <v>105</v>
      </c>
      <c r="S27" s="1"/>
      <c r="T27" s="1"/>
      <c r="U27" s="1"/>
      <c r="V27" s="1"/>
      <c r="W27" s="1"/>
      <c r="X27" s="1"/>
      <c r="Y27" s="25" t="s">
        <v>104</v>
      </c>
      <c r="Z27" s="25" t="s">
        <v>106</v>
      </c>
      <c r="AA27" s="25" t="s">
        <v>106</v>
      </c>
      <c r="AB27" s="25" t="s">
        <v>106</v>
      </c>
      <c r="AC27" s="165" t="s">
        <v>106</v>
      </c>
      <c r="AD27" s="23" t="s">
        <v>105</v>
      </c>
      <c r="AE27" s="23" t="s">
        <v>105</v>
      </c>
      <c r="AF27" s="23" t="s">
        <v>105</v>
      </c>
      <c r="AG27" s="23" t="s">
        <v>105</v>
      </c>
      <c r="AH27" s="23" t="s">
        <v>105</v>
      </c>
      <c r="AK27" s="27" t="str">
        <f t="shared" si="6"/>
        <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163</v>
      </c>
      <c r="AX27" s="30" t="str">
        <f t="shared" si="1"/>
        <v>60-79</v>
      </c>
      <c r="AY27" s="50">
        <f>VALUE(IF(AX27="---","",VLOOKUP(AX27,List167834567910[],2,FALSE)))</f>
        <v>0.5</v>
      </c>
      <c r="AZ27" s="1">
        <f t="shared" si="2"/>
        <v>0</v>
      </c>
      <c r="BA27" s="1" t="e">
        <f>VALUE(IF(AZ27="---","",VLOOKUP(AZ27,List167834567910[],2,FALSE)))</f>
        <v>#N/A</v>
      </c>
      <c r="BB27" s="1" t="str">
        <f t="shared" si="3"/>
        <v>---</v>
      </c>
      <c r="BC27" s="1" t="str">
        <f t="shared" si="4"/>
        <v>Pre-Assessment Year 0</v>
      </c>
      <c r="BD27" s="1"/>
      <c r="BE27" s="1"/>
      <c r="BF27" s="1"/>
      <c r="BG27" s="1"/>
      <c r="BH27" s="1"/>
      <c r="BI27" s="29" t="s">
        <v>163</v>
      </c>
      <c r="BJ27" s="161">
        <f>IF(H27="---","",VLOOKUP(H27,List167834567910[],2,FALSE))</f>
        <v>0.5</v>
      </c>
      <c r="BK27" s="161" t="str">
        <f>IF(I27="---","",VLOOKUP(I27,List167834567910[],2,FALSE))</f>
        <v/>
      </c>
      <c r="BL27" s="161" t="str">
        <f>IF(J27="---","",VLOOKUP(J27,List167834567910[],2,FALSE))</f>
        <v/>
      </c>
      <c r="BM27" s="161" t="str">
        <f>IF(K27="---","",VLOOKUP(K27,List167834567910[],2,FALSE))</f>
        <v/>
      </c>
      <c r="BN27" s="161" t="str">
        <f>IF(L27="---","",VLOOKUP(L27,List167834567910[],2,FALSE))</f>
        <v/>
      </c>
      <c r="BO27" s="161" t="str">
        <f>IF(M27="---","",VLOOKUP(M27,List167834567910[],2,FALSE))</f>
        <v/>
      </c>
      <c r="BP27" s="161" t="str">
        <f>IF(N27="---","",VLOOKUP(N27,List167834567910[],2,FALSE))</f>
        <v/>
      </c>
      <c r="BQ27" s="161" t="str">
        <f>IF(O27="---","",VLOOKUP(O27,List167834567910[],2,FALSE))</f>
        <v/>
      </c>
      <c r="BR27" s="161" t="str">
        <f>IF(P27="---","",VLOOKUP(P27,List167834567910[],2,FALSE))</f>
        <v/>
      </c>
      <c r="BS27" s="161" t="str">
        <f>IF(Q27="---","",VLOOKUP(Q27,List167834567910[],2,FALSE))</f>
        <v/>
      </c>
      <c r="BT27" s="161" t="str">
        <f>IF(R27="---","",VLOOKUP(R27,List167834567910[],2,FALSE))</f>
        <v/>
      </c>
      <c r="BU27" s="29" t="s">
        <v>163</v>
      </c>
      <c r="BV27" s="161">
        <f>IF(Y27="---","",VLOOKUP(Y27,List167834567910[],2,FALSE))</f>
        <v>0.5</v>
      </c>
      <c r="BW27" s="161">
        <f>IF(Z27="---","",VLOOKUP(Z27,List167834567910[],2,FALSE))</f>
        <v>1</v>
      </c>
      <c r="BX27" s="161">
        <f>IF(AA27="---","",VLOOKUP(AA27,List167834567910[],2,FALSE))</f>
        <v>1</v>
      </c>
      <c r="BY27" s="161">
        <f>IF(AB27="---","",VLOOKUP(AB27,List167834567910[],2,FALSE))</f>
        <v>1</v>
      </c>
      <c r="BZ27" s="161">
        <f>IF(AC27="---","",VLOOKUP(AC27,List167834567910[],2,FALSE))</f>
        <v>1</v>
      </c>
      <c r="CA27" s="161" t="str">
        <f>IF(AD27="---","",VLOOKUP(AD27,List167834567910[],2,FALSE))</f>
        <v/>
      </c>
      <c r="CB27" s="161" t="str">
        <f>IF(AE27="---","",VLOOKUP(AE27,List167834567910[],2,FALSE))</f>
        <v/>
      </c>
      <c r="CC27" s="161" t="str">
        <f>IF(AF27="---","",VLOOKUP(AF27,List167834567910[],2,FALSE))</f>
        <v/>
      </c>
      <c r="CD27" s="161" t="str">
        <f>IF(AG27="---","",VLOOKUP(AG27,List167834567910[],2,FALSE))</f>
        <v/>
      </c>
      <c r="CE27" s="161" t="str">
        <f>IF(AH27="---","",VLOOKUP(AH27,List167834567910[],2,FALSE))</f>
        <v/>
      </c>
      <c r="CG27" s="1"/>
      <c r="CI27" s="1"/>
      <c r="CK27" s="1"/>
      <c r="CM27" s="1"/>
    </row>
    <row r="28" spans="2:92" s="8" customFormat="1" ht="13.5" customHeight="1" thickBot="1">
      <c r="B28" s="276" t="s">
        <v>164</v>
      </c>
      <c r="C28" s="277"/>
      <c r="D28" s="277"/>
      <c r="E28" s="277"/>
      <c r="F28" s="277"/>
      <c r="G28" s="278"/>
      <c r="H28" s="38">
        <f>COUNTIF(Year0Range,BE4)</f>
        <v>5</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7</v>
      </c>
      <c r="Z28" s="38">
        <f>IF(COUNTIF(Year2Expected,$BE$4)=0,"",COUNTIF(Year2Expected,$BE$4))</f>
        <v>9</v>
      </c>
      <c r="AA28" s="38">
        <f>IF(COUNTIF(Year3Expected,$BE$4)=0,"",COUNTIF(Year3Expected,$BE$4))</f>
        <v>12</v>
      </c>
      <c r="AB28" s="38">
        <f>IF(COUNTIF(Year4Expected,$BE$4)=0,"",COUNTIF(Year4Expected,$BE$4))</f>
        <v>16</v>
      </c>
      <c r="AC28" s="38">
        <f>IF(COUNTIF(Year5Expected,$BE$4)=0,"",COUNTIF(Year5Expected,$BE$4))</f>
        <v>22</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Pre-Assessment Year 0</v>
      </c>
      <c r="AY28" s="1"/>
      <c r="AZ28" s="1" t="str">
        <f>AX28</f>
        <v>Pre-Assessment Year 0</v>
      </c>
      <c r="BA28" s="1"/>
      <c r="BB28" s="1"/>
      <c r="BC28" s="1"/>
      <c r="BD28" s="1"/>
      <c r="BE28" s="1"/>
      <c r="BF28" s="1"/>
      <c r="BG28" s="1"/>
      <c r="BH28" s="1"/>
      <c r="BI28" s="29" t="s">
        <v>165</v>
      </c>
      <c r="BJ28" s="162">
        <f t="shared" ref="BJ28:BT28" si="7">COUNTIF(BJ3:BJ27,1)</f>
        <v>5</v>
      </c>
      <c r="BK28" s="162">
        <f t="shared" si="7"/>
        <v>0</v>
      </c>
      <c r="BL28" s="162">
        <f t="shared" si="7"/>
        <v>0</v>
      </c>
      <c r="BM28" s="162">
        <f t="shared" si="7"/>
        <v>0</v>
      </c>
      <c r="BN28" s="162">
        <f t="shared" si="7"/>
        <v>0</v>
      </c>
      <c r="BO28" s="162">
        <f t="shared" si="7"/>
        <v>0</v>
      </c>
      <c r="BP28" s="162">
        <f t="shared" si="7"/>
        <v>0</v>
      </c>
      <c r="BQ28" s="162">
        <f t="shared" si="7"/>
        <v>0</v>
      </c>
      <c r="BR28" s="162">
        <f t="shared" si="7"/>
        <v>0</v>
      </c>
      <c r="BS28" s="162">
        <f t="shared" si="7"/>
        <v>0</v>
      </c>
      <c r="BT28" s="162">
        <f t="shared" si="7"/>
        <v>0</v>
      </c>
      <c r="BU28" s="29" t="s">
        <v>165</v>
      </c>
      <c r="BV28" s="163">
        <f t="shared" ref="BV28:CE28" si="8">COUNTIF(BV3:BV27,1)</f>
        <v>7</v>
      </c>
      <c r="BW28" s="163">
        <f t="shared" si="8"/>
        <v>9</v>
      </c>
      <c r="BX28" s="163">
        <f t="shared" si="8"/>
        <v>12</v>
      </c>
      <c r="BY28" s="163">
        <f t="shared" si="8"/>
        <v>16</v>
      </c>
      <c r="BZ28" s="163">
        <f t="shared" si="8"/>
        <v>22</v>
      </c>
      <c r="CA28" s="163">
        <f t="shared" si="8"/>
        <v>0</v>
      </c>
      <c r="CB28" s="163">
        <f t="shared" si="8"/>
        <v>0</v>
      </c>
      <c r="CC28" s="163">
        <f t="shared" si="8"/>
        <v>0</v>
      </c>
      <c r="CD28" s="163">
        <f t="shared" si="8"/>
        <v>0</v>
      </c>
      <c r="CE28" s="163">
        <f t="shared" si="8"/>
        <v>0</v>
      </c>
      <c r="CG28" s="1"/>
      <c r="CI28" s="1"/>
      <c r="CK28" s="1"/>
      <c r="CM28" s="1"/>
    </row>
    <row r="29" spans="2:92" s="8" customFormat="1" ht="13.5" customHeight="1" thickBot="1">
      <c r="B29" s="276" t="s">
        <v>166</v>
      </c>
      <c r="C29" s="277"/>
      <c r="D29" s="277"/>
      <c r="E29" s="277"/>
      <c r="F29" s="277"/>
      <c r="G29" s="278"/>
      <c r="H29" s="38">
        <f>COUNTIF(Year0Range,BE5)</f>
        <v>13</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13</v>
      </c>
      <c r="Z29" s="38">
        <f>IF(COUNTIF(Year2Expected,$BE$5)=0,"",COUNTIF(Year2Expected,$BE$5))</f>
        <v>13</v>
      </c>
      <c r="AA29" s="38">
        <f>IF(COUNTIF(Year3Expected,$BE$5)=0,"",COUNTIF(Year3Expected,$BE$5))</f>
        <v>11</v>
      </c>
      <c r="AB29" s="38">
        <f>IF(COUNTIF(Year4Expected,$BE$5)=0,"",COUNTIF(Year4Expected,$BE$5))</f>
        <v>9</v>
      </c>
      <c r="AC29" s="38">
        <f>IF(COUNTIF(Year5Expected,$BE$5)=0,"",COUNTIF(Year5Expected,$BE$5))</f>
        <v>3</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167</v>
      </c>
      <c r="BJ29" s="162">
        <f t="shared" ref="BJ29:BT29" si="9">COUNTIF(BJ3:BJ27,0.5)</f>
        <v>13</v>
      </c>
      <c r="BK29" s="162">
        <f t="shared" si="9"/>
        <v>0</v>
      </c>
      <c r="BL29" s="162">
        <f t="shared" si="9"/>
        <v>0</v>
      </c>
      <c r="BM29" s="162">
        <f t="shared" si="9"/>
        <v>0</v>
      </c>
      <c r="BN29" s="162">
        <f t="shared" si="9"/>
        <v>0</v>
      </c>
      <c r="BO29" s="162">
        <f t="shared" si="9"/>
        <v>0</v>
      </c>
      <c r="BP29" s="162">
        <f t="shared" si="9"/>
        <v>0</v>
      </c>
      <c r="BQ29" s="162">
        <f t="shared" si="9"/>
        <v>0</v>
      </c>
      <c r="BR29" s="162">
        <f t="shared" si="9"/>
        <v>0</v>
      </c>
      <c r="BS29" s="162">
        <f t="shared" si="9"/>
        <v>0</v>
      </c>
      <c r="BT29" s="162">
        <f t="shared" si="9"/>
        <v>0</v>
      </c>
      <c r="BU29" s="29" t="s">
        <v>167</v>
      </c>
      <c r="BV29" s="163">
        <f t="shared" ref="BV29:CE29" si="10">COUNTIF(BV3:BV27,0.5)</f>
        <v>13</v>
      </c>
      <c r="BW29" s="163">
        <f t="shared" si="10"/>
        <v>13</v>
      </c>
      <c r="BX29" s="163">
        <f t="shared" si="10"/>
        <v>11</v>
      </c>
      <c r="BY29" s="163">
        <f t="shared" si="10"/>
        <v>9</v>
      </c>
      <c r="BZ29" s="163">
        <f t="shared" si="10"/>
        <v>3</v>
      </c>
      <c r="CA29" s="163">
        <f t="shared" si="10"/>
        <v>0</v>
      </c>
      <c r="CB29" s="163">
        <f t="shared" si="10"/>
        <v>0</v>
      </c>
      <c r="CC29" s="163">
        <f t="shared" si="10"/>
        <v>0</v>
      </c>
      <c r="CD29" s="163">
        <f t="shared" si="10"/>
        <v>0</v>
      </c>
      <c r="CE29" s="163">
        <f t="shared" si="10"/>
        <v>0</v>
      </c>
      <c r="CG29" s="1"/>
      <c r="CI29" s="1"/>
      <c r="CK29" s="1"/>
      <c r="CM29" s="1"/>
    </row>
    <row r="30" spans="2:92" ht="13.5" customHeight="1" thickBot="1">
      <c r="B30" s="276" t="s">
        <v>168</v>
      </c>
      <c r="C30" s="277"/>
      <c r="D30" s="277"/>
      <c r="E30" s="277"/>
      <c r="F30" s="277"/>
      <c r="G30" s="278"/>
      <c r="H30" s="38">
        <f>COUNTIF(Year0Range,"*60")</f>
        <v>7</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2</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169</v>
      </c>
      <c r="BJ30" s="162">
        <f t="shared" ref="BJ30:BT30" si="11">COUNTIF(BJ3:BJ27,0)</f>
        <v>7</v>
      </c>
      <c r="BK30" s="162">
        <f t="shared" si="11"/>
        <v>0</v>
      </c>
      <c r="BL30" s="162">
        <f t="shared" si="11"/>
        <v>0</v>
      </c>
      <c r="BM30" s="162">
        <f t="shared" si="11"/>
        <v>0</v>
      </c>
      <c r="BN30" s="162">
        <f t="shared" si="11"/>
        <v>0</v>
      </c>
      <c r="BO30" s="162">
        <f t="shared" si="11"/>
        <v>0</v>
      </c>
      <c r="BP30" s="162">
        <f t="shared" si="11"/>
        <v>0</v>
      </c>
      <c r="BQ30" s="162">
        <f t="shared" si="11"/>
        <v>0</v>
      </c>
      <c r="BR30" s="162">
        <f t="shared" si="11"/>
        <v>0</v>
      </c>
      <c r="BS30" s="162">
        <f t="shared" si="11"/>
        <v>0</v>
      </c>
      <c r="BT30" s="162">
        <f t="shared" si="11"/>
        <v>0</v>
      </c>
      <c r="BU30" s="29" t="s">
        <v>169</v>
      </c>
      <c r="BV30" s="163">
        <f t="shared" ref="BV30:CE30" si="12">COUNTIF(BV3:BV27,0)</f>
        <v>5</v>
      </c>
      <c r="BW30" s="163">
        <f t="shared" si="12"/>
        <v>3</v>
      </c>
      <c r="BX30" s="163">
        <f t="shared" si="12"/>
        <v>2</v>
      </c>
      <c r="BY30" s="163">
        <f t="shared" si="12"/>
        <v>0</v>
      </c>
      <c r="BZ30" s="163">
        <f t="shared" si="12"/>
        <v>0</v>
      </c>
      <c r="CA30" s="163">
        <f t="shared" si="12"/>
        <v>0</v>
      </c>
      <c r="CB30" s="163">
        <f t="shared" si="12"/>
        <v>0</v>
      </c>
      <c r="CC30" s="163">
        <f t="shared" si="12"/>
        <v>0</v>
      </c>
      <c r="CD30" s="163">
        <f t="shared" si="12"/>
        <v>0</v>
      </c>
      <c r="CE30" s="163">
        <f t="shared" si="12"/>
        <v>0</v>
      </c>
    </row>
    <row r="31" spans="2:92" ht="13.5" customHeight="1" thickBot="1">
      <c r="B31" s="300" t="s">
        <v>170</v>
      </c>
      <c r="C31" s="301"/>
      <c r="D31" s="301"/>
      <c r="E31" s="301"/>
      <c r="F31" s="302"/>
      <c r="G31" s="195"/>
      <c r="H31" s="40">
        <f t="shared" ref="H31:R31" si="13">IF(ISERROR(AVERAGE(BJ21:BJ27,BJ9:BJ20, BJ3:BJ8)),"",AVERAGE(BJ21:BJ27,BJ9:BJ20, BJ3:BJ8))</f>
        <v>0.46</v>
      </c>
      <c r="I31" s="40" t="str">
        <f t="shared" si="13"/>
        <v/>
      </c>
      <c r="J31" s="40" t="str">
        <f t="shared" si="13"/>
        <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0.54</v>
      </c>
      <c r="Z31" s="40">
        <f t="shared" si="14"/>
        <v>0.62</v>
      </c>
      <c r="AA31" s="40">
        <f t="shared" si="14"/>
        <v>0.7</v>
      </c>
      <c r="AB31" s="40">
        <f t="shared" si="14"/>
        <v>0.82</v>
      </c>
      <c r="AC31" s="40">
        <f t="shared" si="14"/>
        <v>0.94</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170</v>
      </c>
      <c r="BJ31" s="42">
        <f t="shared" ref="BJ31:BT31" si="15">IF(ISERROR(AVERAGE(BJ21:BJ27,BJ9:BJ20,BJ3:BJ8)),"",(AVERAGE(BJ21:BJ27,BJ9:BJ20,BJ3:BJ8)))</f>
        <v>0.46</v>
      </c>
      <c r="BK31" s="42" t="str">
        <f t="shared" si="15"/>
        <v/>
      </c>
      <c r="BL31" s="42" t="str">
        <f t="shared" si="15"/>
        <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170</v>
      </c>
      <c r="BV31" s="42">
        <f t="shared" ref="BV31:CE31" si="16">IF(ISERROR(AVERAGE(BV21:BV27,BV9:BV20,BV3:BV8)),"",(AVERAGE(BV21:BV27,BV9:BV20,BV3:BV8)))</f>
        <v>0.54</v>
      </c>
      <c r="BW31" s="42">
        <f t="shared" si="16"/>
        <v>0.62</v>
      </c>
      <c r="BX31" s="42">
        <f t="shared" si="16"/>
        <v>0.7</v>
      </c>
      <c r="BY31" s="42">
        <f t="shared" si="16"/>
        <v>0.82</v>
      </c>
      <c r="BZ31" s="42">
        <f t="shared" si="16"/>
        <v>0.94</v>
      </c>
      <c r="CA31" s="42" t="str">
        <f t="shared" si="16"/>
        <v/>
      </c>
      <c r="CB31" s="42" t="str">
        <f t="shared" si="16"/>
        <v/>
      </c>
      <c r="CC31" s="42" t="str">
        <f t="shared" si="16"/>
        <v/>
      </c>
      <c r="CD31" s="42" t="str">
        <f t="shared" si="16"/>
        <v/>
      </c>
      <c r="CE31" s="42" t="str">
        <f t="shared" si="16"/>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106</v>
      </c>
      <c r="AY32" s="46" t="s">
        <v>104</v>
      </c>
      <c r="AZ32" s="47" t="s">
        <v>112</v>
      </c>
      <c r="BA32" s="1" t="s">
        <v>171</v>
      </c>
      <c r="BI32" s="29" t="s">
        <v>172</v>
      </c>
      <c r="BJ32" s="48">
        <f t="shared" ref="BJ32:BT32" si="17">IF(ISERROR(AVERAGE(BJ3:BJ8)),"",(AVERAGE(BJ3:BJ8)))</f>
        <v>0.16666666666666666</v>
      </c>
      <c r="BK32" s="48" t="str">
        <f t="shared" si="17"/>
        <v/>
      </c>
      <c r="BL32" s="48" t="str">
        <f t="shared" si="17"/>
        <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172</v>
      </c>
      <c r="BV32" s="48">
        <f t="shared" ref="BV32:CE32" si="18">IF(ISERROR(AVERAGE(BV3:BV8)),"",(AVERAGE(BV3:BV8)))</f>
        <v>0.16666666666666666</v>
      </c>
      <c r="BW32" s="48">
        <f t="shared" si="18"/>
        <v>0.41666666666666669</v>
      </c>
      <c r="BX32" s="48">
        <f t="shared" si="18"/>
        <v>0.66666666666666663</v>
      </c>
      <c r="BY32" s="48">
        <f t="shared" si="18"/>
        <v>0.75</v>
      </c>
      <c r="BZ32" s="48">
        <f t="shared" si="18"/>
        <v>0.91666666666666663</v>
      </c>
      <c r="CA32" s="48" t="str">
        <f t="shared" si="18"/>
        <v/>
      </c>
      <c r="CB32" s="48" t="str">
        <f t="shared" si="18"/>
        <v/>
      </c>
      <c r="CC32" s="48" t="str">
        <f t="shared" si="18"/>
        <v/>
      </c>
      <c r="CD32" s="48" t="str">
        <f t="shared" si="18"/>
        <v/>
      </c>
      <c r="CE32" s="48" t="str">
        <f t="shared" si="18"/>
        <v/>
      </c>
      <c r="CF32" s="44"/>
      <c r="CH32" s="44"/>
      <c r="CJ32" s="44"/>
      <c r="CL32" s="44"/>
      <c r="CN32" s="44"/>
    </row>
    <row r="33" spans="1:92" ht="15" thickBot="1">
      <c r="B33" s="303" t="s">
        <v>173</v>
      </c>
      <c r="C33" s="303"/>
      <c r="M33" s="44"/>
      <c r="N33" s="44"/>
      <c r="O33" s="44"/>
      <c r="P33" s="44"/>
      <c r="AA33" s="44"/>
      <c r="AD33" s="44"/>
      <c r="AE33" s="44"/>
      <c r="AF33" s="44"/>
      <c r="AG33" s="44"/>
      <c r="AH33" s="44"/>
      <c r="AI33" s="44"/>
      <c r="AJ33" s="44"/>
      <c r="AW33" s="49" t="s">
        <v>174</v>
      </c>
      <c r="AX33" s="50">
        <f>COUNTIF(AY3:AY8,BF4)</f>
        <v>0</v>
      </c>
      <c r="AY33" s="50">
        <f>VALUE(COUNTIF(AY3:AY8,BF5))</f>
        <v>2</v>
      </c>
      <c r="AZ33" s="50">
        <f>VALUE(COUNTIF(AY3:AY8,0))</f>
        <v>4</v>
      </c>
      <c r="BA33" s="50">
        <f>AVERAGEIF(AY3:AY8,"&gt;=0")</f>
        <v>0.16666666666666666</v>
      </c>
      <c r="BI33" s="29" t="s">
        <v>175</v>
      </c>
      <c r="BJ33" s="51">
        <f t="shared" ref="BJ33:BT33" si="19">IF(ISERROR(AVERAGE(BJ9:BJ20)),"",(AVERAGE(BJ9:BJ20)))</f>
        <v>0.5</v>
      </c>
      <c r="BK33" s="51" t="str">
        <f t="shared" si="19"/>
        <v/>
      </c>
      <c r="BL33" s="51" t="str">
        <f t="shared" si="19"/>
        <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175</v>
      </c>
      <c r="BV33" s="51">
        <f t="shared" ref="BV33:CE33" si="20">IF(ISERROR(AVERAGE(BV9:BV20)),"",(AVERAGE(BV9:BV20)))</f>
        <v>0.66666666666666663</v>
      </c>
      <c r="BW33" s="51">
        <f t="shared" si="20"/>
        <v>0.66666666666666663</v>
      </c>
      <c r="BX33" s="51">
        <f t="shared" si="20"/>
        <v>0.70833333333333337</v>
      </c>
      <c r="BY33" s="51">
        <f t="shared" si="20"/>
        <v>0.83333333333333337</v>
      </c>
      <c r="BZ33" s="51">
        <f t="shared" si="20"/>
        <v>0.95833333333333337</v>
      </c>
      <c r="CA33" s="51" t="str">
        <f t="shared" si="20"/>
        <v/>
      </c>
      <c r="CB33" s="51" t="str">
        <f t="shared" si="20"/>
        <v/>
      </c>
      <c r="CC33" s="51" t="str">
        <f t="shared" si="20"/>
        <v/>
      </c>
      <c r="CD33" s="51" t="str">
        <f t="shared" si="20"/>
        <v/>
      </c>
      <c r="CE33" s="51" t="str">
        <f t="shared" si="20"/>
        <v/>
      </c>
      <c r="CF33" s="44"/>
      <c r="CH33" s="44"/>
      <c r="CJ33" s="44"/>
      <c r="CL33" s="44"/>
      <c r="CN33" s="44"/>
    </row>
    <row r="34" spans="1:92" ht="13.5" customHeight="1" thickBot="1">
      <c r="B34" s="303"/>
      <c r="C34" s="303"/>
      <c r="D34" s="52"/>
      <c r="E34" s="52"/>
      <c r="F34" s="8"/>
      <c r="G34" s="8"/>
      <c r="AW34" s="49" t="s">
        <v>176</v>
      </c>
      <c r="AX34" s="50">
        <f>COUNTIF(AY9:AY20,BF4)</f>
        <v>2</v>
      </c>
      <c r="AY34" s="50">
        <f>VALUE(COUNTIF(AY9:AY20,BF5))</f>
        <v>8</v>
      </c>
      <c r="AZ34" s="50">
        <f>VALUE(COUNTIF(AY9:AY20,0))</f>
        <v>2</v>
      </c>
      <c r="BA34" s="50">
        <f>AVERAGEIF(AY9:AY20,"&gt;=0")</f>
        <v>0.5</v>
      </c>
      <c r="BI34" s="29" t="s">
        <v>177</v>
      </c>
      <c r="BJ34" s="53">
        <f>IF(ISERROR(AVERAGE(BJ21:BJ27)),"",(AVERAGE(BJ21:BJ27)))</f>
        <v>0.6428571428571429</v>
      </c>
      <c r="BK34" s="53" t="str">
        <f t="shared" ref="BK34:BT34" si="21">IF(ISERROR(AVERAGE(BK21:BK27)),"",(AVERAGE(BK21:BK27)))</f>
        <v/>
      </c>
      <c r="BL34" s="53" t="str">
        <f t="shared" si="21"/>
        <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177</v>
      </c>
      <c r="BV34" s="53">
        <f t="shared" ref="BV34:CE34" si="22">IF(ISERROR(AVERAGE(BV21:BV27)),"",(AVERAGE(BV21:BV27)))</f>
        <v>0.6428571428571429</v>
      </c>
      <c r="BW34" s="53">
        <f t="shared" si="22"/>
        <v>0.7142857142857143</v>
      </c>
      <c r="BX34" s="53">
        <f t="shared" si="22"/>
        <v>0.7142857142857143</v>
      </c>
      <c r="BY34" s="53">
        <f t="shared" si="22"/>
        <v>0.8571428571428571</v>
      </c>
      <c r="BZ34" s="53">
        <f t="shared" si="22"/>
        <v>0.9285714285714286</v>
      </c>
      <c r="CA34" s="53" t="str">
        <f t="shared" si="22"/>
        <v/>
      </c>
      <c r="CB34" s="53" t="str">
        <f t="shared" si="22"/>
        <v/>
      </c>
      <c r="CC34" s="53" t="str">
        <f t="shared" si="22"/>
        <v/>
      </c>
      <c r="CD34" s="53" t="str">
        <f t="shared" si="22"/>
        <v/>
      </c>
      <c r="CE34" s="53" t="str">
        <f t="shared" si="22"/>
        <v/>
      </c>
    </row>
    <row r="35" spans="1:92" ht="22.9" customHeight="1">
      <c r="B35" s="304" t="s">
        <v>178</v>
      </c>
      <c r="C35" s="305"/>
      <c r="D35" s="305"/>
      <c r="E35" s="305"/>
      <c r="F35" s="305"/>
      <c r="G35" s="305"/>
      <c r="H35" s="305"/>
      <c r="I35" s="305"/>
      <c r="J35" s="305"/>
      <c r="K35" s="306"/>
      <c r="AW35" s="49" t="s">
        <v>179</v>
      </c>
      <c r="AX35" s="50">
        <f>COUNTIF(AY21:AY27,BF4)</f>
        <v>3</v>
      </c>
      <c r="AY35" s="50">
        <f>COUNTIF(AY21:AY27,BF5)</f>
        <v>3</v>
      </c>
      <c r="AZ35" s="50">
        <f>VALUE(COUNTIF(AY21:AY27,0))</f>
        <v>1</v>
      </c>
      <c r="BA35" s="50">
        <f>AVERAGEIF(AY21:AY27,"&gt;=0")</f>
        <v>0.6428571428571429</v>
      </c>
      <c r="BG35" s="8"/>
      <c r="BH35" s="8"/>
      <c r="BI35" s="8"/>
      <c r="BJ35" s="8"/>
      <c r="BK35" s="8"/>
      <c r="BO35" s="1"/>
      <c r="BP35" s="1"/>
      <c r="BQ35" s="1"/>
      <c r="BR35" s="1"/>
      <c r="BS35" s="1"/>
      <c r="BT35" s="1"/>
      <c r="CB35" s="1"/>
    </row>
    <row r="36" spans="1:92" ht="21" customHeight="1">
      <c r="A36" s="8"/>
      <c r="B36" s="307" t="s">
        <v>9</v>
      </c>
      <c r="C36" s="308"/>
      <c r="D36" s="309"/>
      <c r="E36" s="310" t="s">
        <v>10</v>
      </c>
      <c r="F36" s="311"/>
      <c r="G36" s="311"/>
      <c r="H36" s="312"/>
      <c r="I36" s="310" t="s">
        <v>11</v>
      </c>
      <c r="J36" s="311"/>
      <c r="K36" s="312"/>
      <c r="AW36" s="1" t="s">
        <v>180</v>
      </c>
      <c r="AX36" s="50">
        <f>VALUE(SUM(AX33:AX35))</f>
        <v>5</v>
      </c>
      <c r="AY36" s="50">
        <f>VALUE(SUM(AY33:AY35))</f>
        <v>13</v>
      </c>
      <c r="AZ36" s="50">
        <f>VALUE(SUM(AZ33:AZ35))</f>
        <v>7</v>
      </c>
      <c r="BA36" s="50">
        <f>AVERAGEIF(AY3:AY27,"&gt;=0")</f>
        <v>0.46</v>
      </c>
    </row>
    <row r="37" spans="1:92" ht="22.15" customHeight="1">
      <c r="A37" s="8"/>
      <c r="B37" s="313"/>
      <c r="C37" s="314"/>
      <c r="D37" s="315"/>
      <c r="E37" s="360"/>
      <c r="F37" s="361"/>
      <c r="G37" s="361"/>
      <c r="H37" s="362"/>
      <c r="I37" s="316"/>
      <c r="J37" s="361"/>
      <c r="K37" s="362"/>
      <c r="AW37" s="49" t="s">
        <v>181</v>
      </c>
      <c r="BA37" s="50">
        <f>IF(ISERROR(AVERAGE(AY21:AY27,AY9:AY20,AY3:AY8)),"",(AVERAGE(AY21:AY27,AY9:AY20,AY3:AY8)))</f>
        <v>0.46</v>
      </c>
      <c r="BK37" s="8"/>
      <c r="CB37" s="1"/>
    </row>
    <row r="38" spans="1:92">
      <c r="A38" s="8"/>
      <c r="B38" s="8"/>
      <c r="C38" s="8"/>
      <c r="D38" s="8"/>
      <c r="E38" s="8"/>
      <c r="F38" s="8"/>
      <c r="G38" s="8"/>
      <c r="AK38" s="49"/>
      <c r="AX38" s="45" t="s">
        <v>106</v>
      </c>
      <c r="AY38" s="46" t="s">
        <v>104</v>
      </c>
      <c r="AZ38" s="47" t="s">
        <v>112</v>
      </c>
      <c r="BA38" s="1" t="s">
        <v>171</v>
      </c>
      <c r="BK38" s="8"/>
      <c r="CB38" s="1"/>
    </row>
    <row r="39" spans="1:92" ht="19.149999999999999" customHeight="1">
      <c r="B39" s="141" t="s">
        <v>182</v>
      </c>
      <c r="C39" s="54"/>
      <c r="D39" s="55"/>
      <c r="E39" s="55"/>
      <c r="F39" s="55"/>
      <c r="G39" s="55"/>
      <c r="H39" s="55"/>
      <c r="AW39" s="49" t="s">
        <v>183</v>
      </c>
      <c r="AX39" s="50">
        <f>COUNTIF(BA3:BA8,BF4)</f>
        <v>0</v>
      </c>
      <c r="AY39" s="50">
        <f>COUNTIF(BA3:BA8,BF5)</f>
        <v>0</v>
      </c>
      <c r="AZ39" s="50">
        <f>COUNTIF(BA3:BA8,0)</f>
        <v>0</v>
      </c>
      <c r="BA39" s="50">
        <f>AVERAGEIF(AY9:AY11,"&gt;=0")</f>
        <v>0.66666666666666663</v>
      </c>
      <c r="BK39" s="8"/>
      <c r="CB39" s="1"/>
    </row>
    <row r="40" spans="1:92" ht="16.899999999999999" thickBot="1">
      <c r="B40" s="96" t="s">
        <v>184</v>
      </c>
      <c r="C40" s="96"/>
      <c r="D40" s="56" t="str">
        <f>_xlfn.IFNA(AX28,"")</f>
        <v>Pre-Assessment Year 0</v>
      </c>
      <c r="E40" s="56"/>
      <c r="F40" s="55"/>
      <c r="G40" s="57"/>
      <c r="H40" s="57"/>
      <c r="AW40" s="49" t="s">
        <v>185</v>
      </c>
      <c r="AX40" s="50">
        <f>COUNTIF(BA9:BA20,BF4)</f>
        <v>0</v>
      </c>
      <c r="AY40" s="50">
        <f>COUNTIF(BA9:BA20,BF5)</f>
        <v>0</v>
      </c>
      <c r="AZ40" s="50">
        <f>COUNTIF(BA9:BA20,0)</f>
        <v>0</v>
      </c>
      <c r="BA40" s="50" t="e">
        <f>AVERAGEIF(BA9:BA20,"&gt;=0")</f>
        <v>#DIV/0!</v>
      </c>
      <c r="BK40" s="8"/>
      <c r="CB40" s="1"/>
    </row>
    <row r="41" spans="1:92" ht="16.149999999999999">
      <c r="B41" s="58"/>
      <c r="C41" s="59"/>
      <c r="D41" s="136" t="s">
        <v>186</v>
      </c>
      <c r="E41" s="137"/>
      <c r="F41" s="138" t="s">
        <v>187</v>
      </c>
      <c r="G41" s="139"/>
      <c r="H41" s="138" t="s">
        <v>188</v>
      </c>
      <c r="I41" s="139"/>
      <c r="J41" s="138" t="s">
        <v>189</v>
      </c>
      <c r="K41" s="140"/>
      <c r="AW41" s="49" t="s">
        <v>190</v>
      </c>
      <c r="AX41" s="50">
        <f>COUNTIF(BA21:BA27,BF4)</f>
        <v>0</v>
      </c>
      <c r="AY41" s="50">
        <f>COUNTIF(BA21:BA27,BF5)</f>
        <v>0</v>
      </c>
      <c r="AZ41" s="50">
        <f>COUNTIF(BA21:BA27,0)</f>
        <v>0</v>
      </c>
      <c r="BA41" s="50" t="e">
        <f>AVERAGEIF(BA21:BA27,"&gt;=0")</f>
        <v>#DIV/0!</v>
      </c>
      <c r="BK41" s="8"/>
      <c r="CB41" s="1"/>
    </row>
    <row r="42" spans="1:92" ht="16.149999999999999">
      <c r="B42" s="94" t="s">
        <v>191</v>
      </c>
      <c r="C42" s="95"/>
      <c r="D42" s="107"/>
      <c r="E42" s="108"/>
      <c r="F42" s="111" t="s">
        <v>192</v>
      </c>
      <c r="G42" s="113"/>
      <c r="H42" s="111" t="s">
        <v>192</v>
      </c>
      <c r="I42" s="113"/>
      <c r="J42" s="111" t="s">
        <v>192</v>
      </c>
      <c r="K42" s="112"/>
      <c r="AW42" s="1" t="s">
        <v>193</v>
      </c>
      <c r="AX42" s="50">
        <f>SUM(AX39:AX41)</f>
        <v>0</v>
      </c>
      <c r="AY42" s="50">
        <f>SUM(AY39:AY41)</f>
        <v>0</v>
      </c>
      <c r="AZ42" s="50">
        <f>SUM(AZ39:AZ41)</f>
        <v>0</v>
      </c>
      <c r="BA42" s="50"/>
      <c r="BK42" s="8"/>
      <c r="CB42" s="1"/>
    </row>
    <row r="43" spans="1:92" ht="16.149999999999999">
      <c r="B43" s="105" t="str">
        <f>BE4</f>
        <v>≥80</v>
      </c>
      <c r="C43" s="106"/>
      <c r="D43" s="109">
        <f>IF(AX36=0,NA(),AX36)</f>
        <v>5</v>
      </c>
      <c r="E43" s="109"/>
      <c r="F43" s="109" t="e">
        <f>IF(AX33=0,NA(),AX33)</f>
        <v>#N/A</v>
      </c>
      <c r="G43" s="109"/>
      <c r="H43" s="109">
        <f>IF(AX34=0,NA(),AX34)</f>
        <v>2</v>
      </c>
      <c r="I43" s="109"/>
      <c r="J43" s="109">
        <f>IF(AX35=0,NA(),AX35)</f>
        <v>3</v>
      </c>
      <c r="K43" s="109"/>
      <c r="AW43" s="49" t="s">
        <v>194</v>
      </c>
      <c r="AX43" s="50"/>
      <c r="AY43" s="50"/>
      <c r="AZ43" s="50"/>
      <c r="BA43" s="50" t="str">
        <f>IF(ISERROR(AVERAGE(BA21:BA27,BA9:BA20,BA3:BA8)),"",(AVERAGE(BA21:BA27,BA9:BA20,BA3:BA8)))</f>
        <v/>
      </c>
      <c r="BK43" s="8"/>
      <c r="CB43" s="1"/>
    </row>
    <row r="44" spans="1:92" ht="16.149999999999999">
      <c r="B44" s="103" t="str">
        <f>BE5</f>
        <v>60-79</v>
      </c>
      <c r="C44" s="104"/>
      <c r="D44" s="109">
        <f>IF(AY36=0,NA(),AY36)</f>
        <v>13</v>
      </c>
      <c r="E44" s="109"/>
      <c r="F44" s="109">
        <f>IF(AY33=0,NA(),AY33)</f>
        <v>2</v>
      </c>
      <c r="G44" s="109"/>
      <c r="H44" s="109">
        <f>IF(AY34=0,NA(),AY34)</f>
        <v>8</v>
      </c>
      <c r="I44" s="109"/>
      <c r="J44" s="109">
        <f>IF(AY35=0,NA(),AY35)</f>
        <v>3</v>
      </c>
      <c r="K44" s="109"/>
      <c r="AQ44" s="8"/>
      <c r="BK44" s="8"/>
      <c r="CB44" s="1"/>
    </row>
    <row r="45" spans="1:92" ht="16.149999999999999">
      <c r="B45" s="101" t="str">
        <f>BE6</f>
        <v>&lt;60</v>
      </c>
      <c r="C45" s="102"/>
      <c r="D45" s="109">
        <f>IF(AZ36=0,NA(),AZ36)</f>
        <v>7</v>
      </c>
      <c r="E45" s="109"/>
      <c r="F45" s="109">
        <f>IF(AZ33=0,NA(),AZ33)</f>
        <v>4</v>
      </c>
      <c r="G45" s="109"/>
      <c r="H45" s="109">
        <f>IF(AZ34=0,NA(),AZ34)</f>
        <v>2</v>
      </c>
      <c r="I45" s="109"/>
      <c r="J45" s="109">
        <f>IF(AZ35=0,NA(),AZ35)</f>
        <v>1</v>
      </c>
      <c r="K45" s="109"/>
      <c r="AQ45" s="8"/>
      <c r="BK45" s="8"/>
      <c r="CB45" s="1"/>
    </row>
    <row r="46" spans="1:92" s="8" customFormat="1" ht="16.899999999999999" thickBot="1">
      <c r="B46" s="99" t="s">
        <v>195</v>
      </c>
      <c r="C46" s="100"/>
      <c r="D46" s="97">
        <f>IFERROR(BA36,"n/a")</f>
        <v>0.46</v>
      </c>
      <c r="E46" s="98"/>
      <c r="F46" s="97">
        <f>IFERROR(BA33,"n/a")</f>
        <v>0.16666666666666666</v>
      </c>
      <c r="G46" s="98"/>
      <c r="H46" s="97">
        <f>IFERROR(BA34,"n/a")</f>
        <v>0.5</v>
      </c>
      <c r="I46" s="98"/>
      <c r="J46" s="97">
        <f>IFERROR(BA35,"n/a")</f>
        <v>0.6428571428571429</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196</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197</v>
      </c>
      <c r="F72" s="63"/>
      <c r="G72" s="64" t="s">
        <v>195</v>
      </c>
      <c r="H72" s="64"/>
      <c r="I72" s="64"/>
      <c r="J72" s="64"/>
      <c r="K72" s="65"/>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81</v>
      </c>
      <c r="G73" s="68" t="s">
        <v>82</v>
      </c>
      <c r="H73" s="68" t="s">
        <v>83</v>
      </c>
      <c r="I73" s="68" t="s">
        <v>84</v>
      </c>
      <c r="J73" s="68" t="s">
        <v>85</v>
      </c>
      <c r="K73" s="69" t="s">
        <v>86</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198</v>
      </c>
      <c r="C74" s="128"/>
      <c r="D74" s="118"/>
      <c r="E74" s="70" t="s">
        <v>199</v>
      </c>
      <c r="F74" s="70">
        <f>_xlfn.IFNA(S86,"")</f>
        <v>0.16666666666666666</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75</v>
      </c>
      <c r="F75" s="71"/>
      <c r="G75" s="72">
        <f>_xlfn.IFNA(R87,"")</f>
        <v>0.16666666666666666</v>
      </c>
      <c r="H75" s="72">
        <f>_xlfn.IFNA(R88,"")</f>
        <v>0.41666666666666669</v>
      </c>
      <c r="I75" s="72">
        <f>_xlfn.IFNA(R89,"")</f>
        <v>0.66666666666666663</v>
      </c>
      <c r="J75" s="72">
        <f>_xlfn.IFNA(R90,"")</f>
        <v>0.75</v>
      </c>
      <c r="K75" s="72">
        <f>_xlfn.IFNA(R91,"")</f>
        <v>0.91666666666666663</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200</v>
      </c>
      <c r="C76" s="128"/>
      <c r="D76" s="118"/>
      <c r="E76" s="73" t="s">
        <v>199</v>
      </c>
      <c r="F76" s="70">
        <f>_xlfn.IFNA(U86,"")</f>
        <v>0.5</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75</v>
      </c>
      <c r="F77" s="71"/>
      <c r="G77" s="72">
        <f>_xlfn.IFNA(T87,"")</f>
        <v>0.66666666666666663</v>
      </c>
      <c r="H77" s="72">
        <f>_xlfn.IFNA(T88,"")</f>
        <v>0.66666666666666663</v>
      </c>
      <c r="I77" s="72">
        <f>_xlfn.IFNA(T89,"")</f>
        <v>0.70833333333333337</v>
      </c>
      <c r="J77" s="72">
        <f>_xlfn.IFNA(T90,"")</f>
        <v>0.83333333333333337</v>
      </c>
      <c r="K77" s="72">
        <f>_xlfn.IFNA(T91,"")</f>
        <v>0.95833333333333337</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201</v>
      </c>
      <c r="C78" s="128"/>
      <c r="D78" s="118"/>
      <c r="E78" s="73" t="s">
        <v>199</v>
      </c>
      <c r="F78" s="70">
        <f>_xlfn.IFNA(W86,"")</f>
        <v>0.6428571428571429</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75</v>
      </c>
      <c r="F79" s="71"/>
      <c r="G79" s="72">
        <f>_xlfn.IFNA(V87,"")</f>
        <v>0.6428571428571429</v>
      </c>
      <c r="H79" s="72">
        <f>_xlfn.IFNA(V88,"")</f>
        <v>0.7142857142857143</v>
      </c>
      <c r="I79" s="72">
        <f>_xlfn.IFNA(V89,"")</f>
        <v>0.7142857142857143</v>
      </c>
      <c r="J79" s="72">
        <f>_xlfn.IFNA(V90,"")</f>
        <v>0.8571428571428571</v>
      </c>
      <c r="K79" s="72">
        <f>_xlfn.IFNA(V91,"")</f>
        <v>0.9285714285714286</v>
      </c>
      <c r="AA79" s="1"/>
      <c r="AM79" s="8"/>
      <c r="AN79" s="8"/>
    </row>
    <row r="80" spans="2:91" ht="17.649999999999999" customHeight="1">
      <c r="B80" s="114" t="s">
        <v>202</v>
      </c>
      <c r="C80" s="131"/>
      <c r="D80" s="134"/>
      <c r="E80" s="133" t="s">
        <v>199</v>
      </c>
      <c r="F80" s="70">
        <f>_xlfn.IFNA(Q86,"")</f>
        <v>0.46</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75</v>
      </c>
      <c r="F81" s="71"/>
      <c r="G81" s="74">
        <f>_xlfn.IFNA(P87,"")</f>
        <v>0.54</v>
      </c>
      <c r="H81" s="74">
        <f>_xlfn.IFNA(P88,"")</f>
        <v>0.62</v>
      </c>
      <c r="I81" s="74">
        <f>_xlfn.IFNA(P89,"")</f>
        <v>0.7</v>
      </c>
      <c r="J81" s="74">
        <f>_xlfn.IFNA(P90,"")</f>
        <v>0.82</v>
      </c>
      <c r="K81" s="74">
        <f>_xlfn.IFNA(P91,"")</f>
        <v>0.94</v>
      </c>
      <c r="AA81" s="1"/>
      <c r="AM81" s="8"/>
      <c r="AN81" s="8"/>
      <c r="AO81" s="8"/>
      <c r="AP81" s="8"/>
      <c r="AQ81" s="8"/>
    </row>
    <row r="82" spans="2:91">
      <c r="AA82" s="1"/>
      <c r="AM82" s="8"/>
      <c r="AN82" s="8"/>
      <c r="AO82" s="8"/>
      <c r="AP82" s="8"/>
      <c r="AQ82" s="8"/>
    </row>
    <row r="83" spans="2:91">
      <c r="AA83" s="1"/>
      <c r="AM83" s="8"/>
      <c r="AN83" s="8"/>
      <c r="AO83" s="8"/>
      <c r="AP83" s="8"/>
      <c r="AQ83" s="8"/>
    </row>
    <row r="84" spans="2:91">
      <c r="O84" s="75" t="s">
        <v>203</v>
      </c>
      <c r="P84" s="5"/>
      <c r="Q84" s="5"/>
      <c r="R84" s="5"/>
      <c r="S84" s="5"/>
      <c r="T84" s="5"/>
      <c r="U84" s="6"/>
      <c r="V84" s="5"/>
      <c r="W84" s="5"/>
      <c r="AA84" s="1"/>
    </row>
    <row r="85" spans="2:91">
      <c r="O85" s="76" t="s">
        <v>78</v>
      </c>
      <c r="P85" s="76" t="s">
        <v>204</v>
      </c>
      <c r="Q85" s="76" t="s">
        <v>205</v>
      </c>
      <c r="R85" s="76" t="s">
        <v>206</v>
      </c>
      <c r="S85" s="76" t="s">
        <v>207</v>
      </c>
      <c r="T85" s="76" t="s">
        <v>208</v>
      </c>
      <c r="U85" s="77" t="s">
        <v>209</v>
      </c>
      <c r="V85" s="76" t="s">
        <v>210</v>
      </c>
      <c r="W85" s="76" t="s">
        <v>211</v>
      </c>
    </row>
    <row r="86" spans="2:91">
      <c r="O86" s="76" t="s">
        <v>81</v>
      </c>
      <c r="P86" s="78"/>
      <c r="Q86" s="79">
        <f>IF(BJ31="",NA(),BJ31)</f>
        <v>0.46</v>
      </c>
      <c r="R86" s="80"/>
      <c r="S86" s="79">
        <f>IF(BJ32="",NA(),BJ32)</f>
        <v>0.16666666666666666</v>
      </c>
      <c r="T86" s="80"/>
      <c r="U86" s="79">
        <f>IF(BJ33="",NA(),BJ33)</f>
        <v>0.5</v>
      </c>
      <c r="V86" s="80"/>
      <c r="W86" s="79">
        <f>IF(BJ34="",NA(),BJ34)</f>
        <v>0.6428571428571429</v>
      </c>
    </row>
    <row r="87" spans="2:91">
      <c r="O87" s="76" t="s">
        <v>82</v>
      </c>
      <c r="P87" s="81">
        <f>IF(BV31="",NA(),BV31)</f>
        <v>0.54</v>
      </c>
      <c r="Q87" s="79" t="e">
        <f>IF(BK31="",NA(),BK31)</f>
        <v>#N/A</v>
      </c>
      <c r="R87" s="81">
        <f>IF(BV32="",NA(),BV32)</f>
        <v>0.16666666666666666</v>
      </c>
      <c r="S87" s="79" t="e">
        <f>IF(BK32="",NA(),BK32)</f>
        <v>#N/A</v>
      </c>
      <c r="T87" s="81">
        <f>IF(BV33="",NA(),BV33)</f>
        <v>0.66666666666666663</v>
      </c>
      <c r="U87" s="79" t="e">
        <f>IF(BK33="",NA(),BK33)</f>
        <v>#N/A</v>
      </c>
      <c r="V87" s="81">
        <f>IF(BV34="",NA(),BV34)</f>
        <v>0.6428571428571429</v>
      </c>
      <c r="W87" s="79" t="e">
        <f>IF(BK34="",NA(),BK34)</f>
        <v>#N/A</v>
      </c>
    </row>
    <row r="88" spans="2:91">
      <c r="O88" s="76" t="s">
        <v>83</v>
      </c>
      <c r="P88" s="81">
        <f>IF(BW31="",NA(),BW31)</f>
        <v>0.62</v>
      </c>
      <c r="Q88" s="79" t="e">
        <f>IF(BL31="",NA(),BL31)</f>
        <v>#N/A</v>
      </c>
      <c r="R88" s="81">
        <f>IF(BW32="",NA(),BW32)</f>
        <v>0.41666666666666669</v>
      </c>
      <c r="S88" s="79" t="e">
        <f>IF(BL32="",NA(),BL32)</f>
        <v>#N/A</v>
      </c>
      <c r="T88" s="81">
        <f>IF(BW33="",NA(),BW33)</f>
        <v>0.66666666666666663</v>
      </c>
      <c r="U88" s="79" t="e">
        <f>IF(BL33="",NA(),BL33)</f>
        <v>#N/A</v>
      </c>
      <c r="V88" s="81">
        <f>IF(BW34="",NA(),BW34)</f>
        <v>0.7142857142857143</v>
      </c>
      <c r="W88" s="79" t="e">
        <f>IF(BL34="",NA(),BL34)</f>
        <v>#N/A</v>
      </c>
    </row>
    <row r="89" spans="2:91">
      <c r="O89" s="76" t="s">
        <v>84</v>
      </c>
      <c r="P89" s="81">
        <f>IF(BX31="",NA(),BX31)</f>
        <v>0.7</v>
      </c>
      <c r="Q89" s="79" t="e">
        <f>IF(BM31="",NA(),BM31)</f>
        <v>#N/A</v>
      </c>
      <c r="R89" s="82">
        <f>IF(BX32="",NA(),BX32)</f>
        <v>0.66666666666666663</v>
      </c>
      <c r="S89" s="79" t="e">
        <f>IF(BM32="",NA(),BM32)</f>
        <v>#N/A</v>
      </c>
      <c r="T89" s="82">
        <f>IF(BX33="",NA(),BX33)</f>
        <v>0.70833333333333337</v>
      </c>
      <c r="U89" s="79" t="e">
        <f>IF(BM33="",NA(),BM33)</f>
        <v>#N/A</v>
      </c>
      <c r="V89" s="82">
        <f>IF(BX34="",NA(),BX34)</f>
        <v>0.7142857142857143</v>
      </c>
      <c r="W89" s="79" t="e">
        <f>IF(BM34="",NA(),BM34)</f>
        <v>#N/A</v>
      </c>
    </row>
    <row r="90" spans="2:91">
      <c r="O90" s="76" t="s">
        <v>85</v>
      </c>
      <c r="P90" s="81">
        <f>IF(BY31="",NA(),BY31)</f>
        <v>0.82</v>
      </c>
      <c r="Q90" s="79" t="e">
        <f>IF(BN31="",NA(),BN31)</f>
        <v>#N/A</v>
      </c>
      <c r="R90" s="82">
        <f>IF(BY32="",NA(),BY32)</f>
        <v>0.75</v>
      </c>
      <c r="S90" s="79" t="e">
        <f>IF(BN32="",NA(),BN32)</f>
        <v>#N/A</v>
      </c>
      <c r="T90" s="82">
        <f>IF(BY33="",NA(),BY33)</f>
        <v>0.83333333333333337</v>
      </c>
      <c r="U90" s="79" t="e">
        <f>IF(BN33="",NA(),BN33)</f>
        <v>#N/A</v>
      </c>
      <c r="V90" s="82">
        <f>IF(BY34="",NA(),BY34)</f>
        <v>0.8571428571428571</v>
      </c>
      <c r="W90" s="79" t="e">
        <f>IF(BN34="",NA(),BN34)</f>
        <v>#N/A</v>
      </c>
    </row>
    <row r="91" spans="2:91">
      <c r="O91" s="76" t="s">
        <v>86</v>
      </c>
      <c r="P91" s="81">
        <f>IF(BZ31="",NA(),BZ31)</f>
        <v>0.94</v>
      </c>
      <c r="Q91" s="79" t="e">
        <f>IF(BO31="",NA(),BO31)</f>
        <v>#N/A</v>
      </c>
      <c r="R91" s="82">
        <f>IF(BZ32="",NA(),BZ32)</f>
        <v>0.91666666666666663</v>
      </c>
      <c r="S91" s="79" t="e">
        <f>IF(BO32="",NA(),BO32)</f>
        <v>#N/A</v>
      </c>
      <c r="T91" s="82">
        <f>IF(BZ33="",NA(),BZ33)</f>
        <v>0.95833333333333337</v>
      </c>
      <c r="U91" s="79" t="e">
        <f>IF(BO33="",NA(),BO33)</f>
        <v>#N/A</v>
      </c>
      <c r="V91" s="82">
        <f>IF(BZ34="",NA(),BZ34)</f>
        <v>0.9285714285714286</v>
      </c>
      <c r="W91" s="79" t="e">
        <f>IF(BO34="",NA(),BO34)</f>
        <v>#N/A</v>
      </c>
    </row>
    <row r="92" spans="2:91">
      <c r="O92" s="76" t="s">
        <v>87</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c r="O93" s="76" t="s">
        <v>88</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c r="B94" s="1"/>
      <c r="C94" s="1"/>
      <c r="D94" s="1"/>
      <c r="E94" s="1"/>
      <c r="F94" s="1"/>
      <c r="G94" s="1"/>
      <c r="O94" s="76" t="s">
        <v>89</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6" t="s">
        <v>90</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6" t="s">
        <v>91</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212</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38</v>
      </c>
      <c r="C110" s="317" t="s">
        <v>39</v>
      </c>
      <c r="D110" s="318"/>
      <c r="E110" s="319" t="s">
        <v>40</v>
      </c>
      <c r="F110" s="320"/>
      <c r="G110" s="321"/>
      <c r="H110" s="83" t="s">
        <v>213</v>
      </c>
      <c r="I110" s="83" t="s">
        <v>214</v>
      </c>
      <c r="J110" s="83" t="s">
        <v>77</v>
      </c>
      <c r="K110" s="83" t="s">
        <v>215</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91">
        <v>1</v>
      </c>
      <c r="C111" s="294" t="s">
        <v>102</v>
      </c>
      <c r="D111" s="295"/>
      <c r="E111" s="121" t="s">
        <v>103</v>
      </c>
      <c r="F111" s="84"/>
      <c r="G111" s="122"/>
      <c r="H111" s="86">
        <f t="shared" ref="H111:H116" si="23">AZ3</f>
        <v>0</v>
      </c>
      <c r="I111" s="86" t="str">
        <f t="shared" ref="I111:I116" si="24">AX3</f>
        <v>60-79</v>
      </c>
      <c r="J111" s="86" t="str">
        <f t="shared" ref="J111:J116" si="25">BB3</f>
        <v>---</v>
      </c>
      <c r="K111" s="86" t="str">
        <f t="shared" ref="K111:K116" si="26">RIGHT(BC3,6)</f>
        <v>Year 0</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92"/>
      <c r="C112" s="296"/>
      <c r="D112" s="297"/>
      <c r="E112" s="121" t="s">
        <v>216</v>
      </c>
      <c r="F112" s="84"/>
      <c r="G112" s="85"/>
      <c r="H112" s="86">
        <f t="shared" si="23"/>
        <v>0</v>
      </c>
      <c r="I112" s="86" t="str">
        <f t="shared" si="24"/>
        <v>60-79</v>
      </c>
      <c r="J112" s="86" t="str">
        <f t="shared" si="25"/>
        <v>---</v>
      </c>
      <c r="K112" s="86" t="str">
        <f t="shared" si="26"/>
        <v>Year 0</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92"/>
      <c r="C113" s="294" t="s">
        <v>110</v>
      </c>
      <c r="D113" s="295"/>
      <c r="E113" s="121" t="s">
        <v>111</v>
      </c>
      <c r="F113" s="84"/>
      <c r="G113" s="85"/>
      <c r="H113" s="86">
        <f t="shared" si="23"/>
        <v>0</v>
      </c>
      <c r="I113" s="86" t="str">
        <f t="shared" si="24"/>
        <v>&lt;60</v>
      </c>
      <c r="J113" s="86" t="str">
        <f t="shared" si="25"/>
        <v>---</v>
      </c>
      <c r="K113" s="86" t="str">
        <f t="shared" si="26"/>
        <v>Year 0</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92"/>
      <c r="C114" s="298"/>
      <c r="D114" s="299"/>
      <c r="E114" s="121" t="s">
        <v>114</v>
      </c>
      <c r="F114" s="84"/>
      <c r="G114" s="85"/>
      <c r="H114" s="86">
        <f t="shared" si="23"/>
        <v>0</v>
      </c>
      <c r="I114" s="86" t="str">
        <f t="shared" si="24"/>
        <v>&lt;60</v>
      </c>
      <c r="J114" s="86" t="str">
        <f t="shared" si="25"/>
        <v>---</v>
      </c>
      <c r="K114" s="86" t="str">
        <f t="shared" si="26"/>
        <v>Year 0</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92"/>
      <c r="C115" s="298"/>
      <c r="D115" s="299"/>
      <c r="E115" s="121" t="s">
        <v>217</v>
      </c>
      <c r="F115" s="84"/>
      <c r="G115" s="85"/>
      <c r="H115" s="86">
        <f t="shared" si="23"/>
        <v>0</v>
      </c>
      <c r="I115" s="86" t="str">
        <f t="shared" si="24"/>
        <v>&lt;60</v>
      </c>
      <c r="J115" s="86" t="str">
        <f t="shared" si="25"/>
        <v>---</v>
      </c>
      <c r="K115" s="86" t="str">
        <f t="shared" si="26"/>
        <v>Year 0</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93"/>
      <c r="C116" s="296"/>
      <c r="D116" s="297"/>
      <c r="E116" s="121" t="s">
        <v>118</v>
      </c>
      <c r="F116" s="84"/>
      <c r="G116" s="85"/>
      <c r="H116" s="86">
        <f t="shared" si="23"/>
        <v>0</v>
      </c>
      <c r="I116" s="86" t="str">
        <f t="shared" si="24"/>
        <v>&lt;60</v>
      </c>
      <c r="J116" s="86" t="str">
        <f t="shared" si="25"/>
        <v>---</v>
      </c>
      <c r="K116" s="86" t="str">
        <f t="shared" si="26"/>
        <v>Year 0</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292">
        <v>2</v>
      </c>
      <c r="C117" s="287" t="s">
        <v>120</v>
      </c>
      <c r="D117" s="288"/>
      <c r="E117" s="196" t="s">
        <v>218</v>
      </c>
      <c r="F117" s="197"/>
      <c r="G117" s="85"/>
      <c r="H117" s="86">
        <f t="shared" ref="H117:H135" si="27">AZ9</f>
        <v>0</v>
      </c>
      <c r="I117" s="86" t="str">
        <f t="shared" ref="I117:I135" si="28">AX9</f>
        <v>≥80</v>
      </c>
      <c r="J117" s="86" t="str">
        <f t="shared" ref="J117:J135" si="29">BB9</f>
        <v>---</v>
      </c>
      <c r="K117" s="86" t="str">
        <f t="shared" ref="K117:K135" si="30">RIGHT(BC9,6)</f>
        <v>Year 0</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292"/>
      <c r="C118" s="287"/>
      <c r="D118" s="288"/>
      <c r="E118" s="196" t="s">
        <v>219</v>
      </c>
      <c r="F118" s="197"/>
      <c r="G118" s="85"/>
      <c r="H118" s="86">
        <f t="shared" si="27"/>
        <v>0</v>
      </c>
      <c r="I118" s="86" t="str">
        <f t="shared" si="28"/>
        <v>60-79</v>
      </c>
      <c r="J118" s="86" t="str">
        <f t="shared" si="29"/>
        <v>---</v>
      </c>
      <c r="K118" s="86" t="str">
        <f t="shared" si="30"/>
        <v>Year 0</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292"/>
      <c r="C119" s="287"/>
      <c r="D119" s="288"/>
      <c r="E119" s="196" t="s">
        <v>125</v>
      </c>
      <c r="F119" s="197"/>
      <c r="G119" s="85"/>
      <c r="H119" s="86">
        <f t="shared" si="27"/>
        <v>0</v>
      </c>
      <c r="I119" s="86" t="str">
        <f t="shared" si="28"/>
        <v>60-79</v>
      </c>
      <c r="J119" s="86" t="str">
        <f t="shared" si="29"/>
        <v>---</v>
      </c>
      <c r="K119" s="86" t="str">
        <f t="shared" si="30"/>
        <v>Year 0</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292"/>
      <c r="C120" s="287" t="s">
        <v>127</v>
      </c>
      <c r="D120" s="288"/>
      <c r="E120" s="196" t="s">
        <v>128</v>
      </c>
      <c r="F120" s="197"/>
      <c r="G120" s="85"/>
      <c r="H120" s="86">
        <f t="shared" si="27"/>
        <v>0</v>
      </c>
      <c r="I120" s="86" t="str">
        <f t="shared" si="28"/>
        <v>&lt;60</v>
      </c>
      <c r="J120" s="86" t="str">
        <f t="shared" si="29"/>
        <v>---</v>
      </c>
      <c r="K120" s="86" t="str">
        <f t="shared" si="30"/>
        <v>Year 0</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292"/>
      <c r="C121" s="287"/>
      <c r="D121" s="288"/>
      <c r="E121" s="196" t="s">
        <v>220</v>
      </c>
      <c r="F121" s="197"/>
      <c r="G121" s="85"/>
      <c r="H121" s="86">
        <f t="shared" si="27"/>
        <v>0</v>
      </c>
      <c r="I121" s="86" t="str">
        <f t="shared" si="28"/>
        <v>60-79</v>
      </c>
      <c r="J121" s="86" t="str">
        <f t="shared" si="29"/>
        <v>---</v>
      </c>
      <c r="K121" s="86" t="str">
        <f t="shared" si="30"/>
        <v>Year 0</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292"/>
      <c r="C122" s="287"/>
      <c r="D122" s="288"/>
      <c r="E122" s="196" t="s">
        <v>132</v>
      </c>
      <c r="F122" s="197"/>
      <c r="G122" s="85"/>
      <c r="H122" s="86">
        <f t="shared" si="27"/>
        <v>0</v>
      </c>
      <c r="I122" s="86" t="str">
        <f t="shared" si="28"/>
        <v>&lt;60</v>
      </c>
      <c r="J122" s="86" t="str">
        <f t="shared" si="29"/>
        <v>---</v>
      </c>
      <c r="K122" s="86" t="str">
        <f t="shared" si="30"/>
        <v>Year 0</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292"/>
      <c r="C123" s="287" t="s">
        <v>134</v>
      </c>
      <c r="D123" s="288"/>
      <c r="E123" s="196" t="s">
        <v>221</v>
      </c>
      <c r="F123" s="197"/>
      <c r="G123" s="85"/>
      <c r="H123" s="86">
        <f t="shared" si="27"/>
        <v>0</v>
      </c>
      <c r="I123" s="86" t="str">
        <f t="shared" si="28"/>
        <v>60-79</v>
      </c>
      <c r="J123" s="86" t="str">
        <f t="shared" si="29"/>
        <v>---</v>
      </c>
      <c r="K123" s="86" t="str">
        <f t="shared" si="30"/>
        <v>Year 0</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292"/>
      <c r="C124" s="287"/>
      <c r="D124" s="288"/>
      <c r="E124" s="196" t="s">
        <v>222</v>
      </c>
      <c r="F124" s="197"/>
      <c r="G124" s="85"/>
      <c r="H124" s="86">
        <f t="shared" si="27"/>
        <v>0</v>
      </c>
      <c r="I124" s="86" t="str">
        <f t="shared" si="28"/>
        <v>60-79</v>
      </c>
      <c r="J124" s="86" t="str">
        <f t="shared" si="29"/>
        <v>---</v>
      </c>
      <c r="K124" s="86" t="str">
        <f t="shared" si="30"/>
        <v>Year 0</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292"/>
      <c r="C125" s="287"/>
      <c r="D125" s="288"/>
      <c r="E125" s="196" t="s">
        <v>139</v>
      </c>
      <c r="F125" s="197"/>
      <c r="G125" s="85"/>
      <c r="H125" s="86">
        <f t="shared" si="27"/>
        <v>0</v>
      </c>
      <c r="I125" s="86" t="str">
        <f t="shared" si="28"/>
        <v>≥80</v>
      </c>
      <c r="J125" s="86" t="str">
        <f t="shared" si="29"/>
        <v>---</v>
      </c>
      <c r="K125" s="86" t="str">
        <f t="shared" si="30"/>
        <v>Year 0</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292"/>
      <c r="C126" s="287" t="s">
        <v>141</v>
      </c>
      <c r="D126" s="288"/>
      <c r="E126" s="196" t="s">
        <v>223</v>
      </c>
      <c r="F126" s="197"/>
      <c r="G126" s="85"/>
      <c r="H126" s="86">
        <f t="shared" si="27"/>
        <v>0</v>
      </c>
      <c r="I126" s="86" t="str">
        <f t="shared" si="28"/>
        <v>60-79</v>
      </c>
      <c r="J126" s="86" t="str">
        <f t="shared" si="29"/>
        <v>---</v>
      </c>
      <c r="K126" s="86" t="str">
        <f t="shared" si="30"/>
        <v>Year 0</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292"/>
      <c r="C127" s="287"/>
      <c r="D127" s="288"/>
      <c r="E127" s="196" t="s">
        <v>224</v>
      </c>
      <c r="F127" s="197"/>
      <c r="G127" s="85"/>
      <c r="H127" s="86">
        <f t="shared" si="27"/>
        <v>0</v>
      </c>
      <c r="I127" s="86" t="str">
        <f t="shared" si="28"/>
        <v>60-79</v>
      </c>
      <c r="J127" s="86" t="str">
        <f t="shared" si="29"/>
        <v>---</v>
      </c>
      <c r="K127" s="86" t="str">
        <f t="shared" si="30"/>
        <v>Year 0</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293"/>
      <c r="C128" s="287"/>
      <c r="D128" s="288"/>
      <c r="E128" s="196" t="s">
        <v>146</v>
      </c>
      <c r="F128" s="197"/>
      <c r="G128" s="85"/>
      <c r="H128" s="86">
        <f t="shared" si="27"/>
        <v>0</v>
      </c>
      <c r="I128" s="86" t="str">
        <f t="shared" si="28"/>
        <v>60-79</v>
      </c>
      <c r="J128" s="86" t="str">
        <f t="shared" si="29"/>
        <v>---</v>
      </c>
      <c r="K128" s="86" t="str">
        <f t="shared" si="30"/>
        <v>Year 0</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291">
        <v>3</v>
      </c>
      <c r="C129" s="294" t="s">
        <v>148</v>
      </c>
      <c r="D129" s="295"/>
      <c r="E129" s="121" t="s">
        <v>225</v>
      </c>
      <c r="F129" s="84"/>
      <c r="G129" s="85"/>
      <c r="H129" s="86">
        <f t="shared" si="27"/>
        <v>0</v>
      </c>
      <c r="I129" s="86" t="str">
        <f t="shared" si="28"/>
        <v>≥80</v>
      </c>
      <c r="J129" s="86" t="str">
        <f t="shared" si="29"/>
        <v>---</v>
      </c>
      <c r="K129" s="86" t="str">
        <f t="shared" si="30"/>
        <v>Year 0</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92"/>
      <c r="C130" s="298"/>
      <c r="D130" s="299"/>
      <c r="E130" s="121" t="s">
        <v>151</v>
      </c>
      <c r="F130" s="84"/>
      <c r="G130" s="85"/>
      <c r="H130" s="86">
        <f t="shared" si="27"/>
        <v>0</v>
      </c>
      <c r="I130" s="86" t="str">
        <f t="shared" si="28"/>
        <v>≥80</v>
      </c>
      <c r="J130" s="86" t="str">
        <f t="shared" si="29"/>
        <v>---</v>
      </c>
      <c r="K130" s="86" t="str">
        <f t="shared" si="30"/>
        <v>Year 0</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92"/>
      <c r="C131" s="296"/>
      <c r="D131" s="297"/>
      <c r="E131" s="121" t="s">
        <v>153</v>
      </c>
      <c r="F131" s="84"/>
      <c r="G131" s="85"/>
      <c r="H131" s="86">
        <f t="shared" si="27"/>
        <v>0</v>
      </c>
      <c r="I131" s="86" t="str">
        <f t="shared" si="28"/>
        <v>≥80</v>
      </c>
      <c r="J131" s="86" t="str">
        <f t="shared" si="29"/>
        <v>---</v>
      </c>
      <c r="K131" s="86" t="str">
        <f t="shared" si="30"/>
        <v>Year 0</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92"/>
      <c r="C132" s="322" t="s">
        <v>226</v>
      </c>
      <c r="D132" s="323"/>
      <c r="E132" s="121" t="s">
        <v>227</v>
      </c>
      <c r="F132" s="84"/>
      <c r="G132" s="85"/>
      <c r="H132" s="86">
        <f t="shared" si="27"/>
        <v>0</v>
      </c>
      <c r="I132" s="86" t="str">
        <f t="shared" si="28"/>
        <v>60-79</v>
      </c>
      <c r="J132" s="86" t="str">
        <f t="shared" si="29"/>
        <v>---</v>
      </c>
      <c r="K132" s="86" t="str">
        <f t="shared" si="30"/>
        <v>Year 0</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92"/>
      <c r="C133" s="324"/>
      <c r="D133" s="325"/>
      <c r="E133" s="121" t="s">
        <v>228</v>
      </c>
      <c r="F133" s="84"/>
      <c r="G133" s="85"/>
      <c r="H133" s="86">
        <f t="shared" si="27"/>
        <v>0</v>
      </c>
      <c r="I133" s="86" t="str">
        <f t="shared" si="28"/>
        <v>60-79</v>
      </c>
      <c r="J133" s="86" t="str">
        <f t="shared" si="29"/>
        <v>---</v>
      </c>
      <c r="K133" s="86" t="str">
        <f t="shared" si="30"/>
        <v>Year 0</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92"/>
      <c r="C134" s="324"/>
      <c r="D134" s="325"/>
      <c r="E134" s="121" t="s">
        <v>160</v>
      </c>
      <c r="F134" s="84"/>
      <c r="G134" s="85"/>
      <c r="H134" s="86">
        <f t="shared" si="27"/>
        <v>0</v>
      </c>
      <c r="I134" s="86" t="str">
        <f t="shared" si="28"/>
        <v>&lt;60</v>
      </c>
      <c r="J134" s="86" t="str">
        <f t="shared" si="29"/>
        <v>---</v>
      </c>
      <c r="K134" s="86" t="str">
        <f t="shared" si="30"/>
        <v>Year 0</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93"/>
      <c r="C135" s="326"/>
      <c r="D135" s="327"/>
      <c r="E135" s="121" t="s">
        <v>229</v>
      </c>
      <c r="F135" s="84"/>
      <c r="G135" s="87"/>
      <c r="H135" s="86">
        <f t="shared" si="27"/>
        <v>0</v>
      </c>
      <c r="I135" s="86" t="str">
        <f t="shared" si="28"/>
        <v>60-79</v>
      </c>
      <c r="J135" s="86" t="str">
        <f t="shared" si="29"/>
        <v>---</v>
      </c>
      <c r="K135" s="86" t="str">
        <f t="shared" si="30"/>
        <v>Year 0</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21" t="s">
        <v>164</v>
      </c>
      <c r="C136" s="126"/>
      <c r="D136" s="126"/>
      <c r="E136" s="126"/>
      <c r="F136" s="88"/>
      <c r="G136" s="85"/>
      <c r="H136" s="89">
        <f>AX42</f>
        <v>0</v>
      </c>
      <c r="I136" s="89">
        <f>AX36</f>
        <v>5</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21" t="s">
        <v>166</v>
      </c>
      <c r="C137" s="126"/>
      <c r="D137" s="126"/>
      <c r="E137" s="126"/>
      <c r="F137" s="88"/>
      <c r="G137" s="85"/>
      <c r="H137" s="89">
        <f>AY42</f>
        <v>0</v>
      </c>
      <c r="I137" s="89">
        <f>AY36</f>
        <v>13</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21" t="s">
        <v>168</v>
      </c>
      <c r="C138" s="126"/>
      <c r="D138" s="126"/>
      <c r="E138" s="126"/>
      <c r="F138" s="88"/>
      <c r="G138" s="85"/>
      <c r="H138" s="89">
        <f>AZ42</f>
        <v>0</v>
      </c>
      <c r="I138" s="89">
        <f>AZ36</f>
        <v>7</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90"/>
      <c r="C139" s="123"/>
      <c r="D139" s="124" t="s">
        <v>170</v>
      </c>
      <c r="E139" s="125"/>
      <c r="F139" s="91"/>
      <c r="G139" s="92"/>
      <c r="H139" s="93" t="str">
        <f>BA43</f>
        <v/>
      </c>
      <c r="I139" s="93">
        <f>BA37</f>
        <v>0.46</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28" t="s">
        <v>230</v>
      </c>
      <c r="C141" s="329"/>
      <c r="D141" s="329"/>
      <c r="E141" s="329"/>
      <c r="F141" s="329"/>
      <c r="G141" s="329"/>
      <c r="H141" s="329"/>
      <c r="I141" s="329"/>
      <c r="J141" s="329"/>
      <c r="K141" s="33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31"/>
      <c r="C142" s="332"/>
      <c r="D142" s="332"/>
      <c r="E142" s="332"/>
      <c r="F142" s="332"/>
      <c r="G142" s="332"/>
      <c r="H142" s="332"/>
      <c r="I142" s="332"/>
      <c r="J142" s="332"/>
      <c r="K142" s="33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31"/>
      <c r="C143" s="332"/>
      <c r="D143" s="332"/>
      <c r="E143" s="332"/>
      <c r="F143" s="332"/>
      <c r="G143" s="332"/>
      <c r="H143" s="332"/>
      <c r="I143" s="332"/>
      <c r="J143" s="332"/>
      <c r="K143" s="33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31"/>
      <c r="C144" s="332"/>
      <c r="D144" s="332"/>
      <c r="E144" s="332"/>
      <c r="F144" s="332"/>
      <c r="G144" s="332"/>
      <c r="H144" s="332"/>
      <c r="I144" s="332"/>
      <c r="J144" s="332"/>
      <c r="K144" s="33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31"/>
      <c r="C145" s="332"/>
      <c r="D145" s="332"/>
      <c r="E145" s="332"/>
      <c r="F145" s="332"/>
      <c r="G145" s="332"/>
      <c r="H145" s="332"/>
      <c r="I145" s="332"/>
      <c r="J145" s="332"/>
      <c r="K145" s="33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31"/>
      <c r="C146" s="332"/>
      <c r="D146" s="332"/>
      <c r="E146" s="332"/>
      <c r="F146" s="332"/>
      <c r="G146" s="332"/>
      <c r="H146" s="332"/>
      <c r="I146" s="332"/>
      <c r="J146" s="332"/>
      <c r="K146" s="33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31"/>
      <c r="C147" s="332"/>
      <c r="D147" s="332"/>
      <c r="E147" s="332"/>
      <c r="F147" s="332"/>
      <c r="G147" s="332"/>
      <c r="H147" s="332"/>
      <c r="I147" s="332"/>
      <c r="J147" s="332"/>
      <c r="K147" s="33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31"/>
      <c r="C148" s="332"/>
      <c r="D148" s="332"/>
      <c r="E148" s="332"/>
      <c r="F148" s="332"/>
      <c r="G148" s="332"/>
      <c r="H148" s="332"/>
      <c r="I148" s="332"/>
      <c r="J148" s="332"/>
      <c r="K148" s="33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31"/>
      <c r="C149" s="332"/>
      <c r="D149" s="332"/>
      <c r="E149" s="332"/>
      <c r="F149" s="332"/>
      <c r="G149" s="332"/>
      <c r="H149" s="332"/>
      <c r="I149" s="332"/>
      <c r="J149" s="332"/>
      <c r="K149" s="33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31"/>
      <c r="C150" s="332"/>
      <c r="D150" s="332"/>
      <c r="E150" s="332"/>
      <c r="F150" s="332"/>
      <c r="G150" s="332"/>
      <c r="H150" s="332"/>
      <c r="I150" s="332"/>
      <c r="J150" s="332"/>
      <c r="K150" s="33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31"/>
      <c r="C151" s="332"/>
      <c r="D151" s="332"/>
      <c r="E151" s="332"/>
      <c r="F151" s="332"/>
      <c r="G151" s="332"/>
      <c r="H151" s="332"/>
      <c r="I151" s="332"/>
      <c r="J151" s="332"/>
      <c r="K151" s="33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31"/>
      <c r="C152" s="332"/>
      <c r="D152" s="332"/>
      <c r="E152" s="332"/>
      <c r="F152" s="332"/>
      <c r="G152" s="332"/>
      <c r="H152" s="332"/>
      <c r="I152" s="332"/>
      <c r="J152" s="332"/>
      <c r="K152" s="33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31"/>
      <c r="C153" s="332"/>
      <c r="D153" s="332"/>
      <c r="E153" s="332"/>
      <c r="F153" s="332"/>
      <c r="G153" s="332"/>
      <c r="H153" s="332"/>
      <c r="I153" s="332"/>
      <c r="J153" s="332"/>
      <c r="K153" s="33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31"/>
      <c r="C154" s="332"/>
      <c r="D154" s="332"/>
      <c r="E154" s="332"/>
      <c r="F154" s="332"/>
      <c r="G154" s="332"/>
      <c r="H154" s="332"/>
      <c r="I154" s="332"/>
      <c r="J154" s="332"/>
      <c r="K154" s="33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34"/>
      <c r="C155" s="335"/>
      <c r="D155" s="335"/>
      <c r="E155" s="335"/>
      <c r="F155" s="335"/>
      <c r="G155" s="335"/>
      <c r="H155" s="335"/>
      <c r="I155" s="335"/>
      <c r="J155" s="335"/>
      <c r="K155" s="33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39">
    <mergeCell ref="B129:B135"/>
    <mergeCell ref="C129:D131"/>
    <mergeCell ref="C132:D135"/>
    <mergeCell ref="B141:K155"/>
    <mergeCell ref="B117:B128"/>
    <mergeCell ref="C117:D119"/>
    <mergeCell ref="C120:D122"/>
    <mergeCell ref="C123:D125"/>
    <mergeCell ref="C126:D128"/>
    <mergeCell ref="B111:B116"/>
    <mergeCell ref="C111:D112"/>
    <mergeCell ref="C113:D116"/>
    <mergeCell ref="B30:G30"/>
    <mergeCell ref="B31:F31"/>
    <mergeCell ref="B33:C34"/>
    <mergeCell ref="B35:K35"/>
    <mergeCell ref="B36:D36"/>
    <mergeCell ref="E36:H36"/>
    <mergeCell ref="I36:K36"/>
    <mergeCell ref="B37:D37"/>
    <mergeCell ref="E37:H37"/>
    <mergeCell ref="I37:K37"/>
    <mergeCell ref="C110:D110"/>
    <mergeCell ref="E110:G110"/>
    <mergeCell ref="B29:G29"/>
    <mergeCell ref="C2:D2"/>
    <mergeCell ref="E2:G2"/>
    <mergeCell ref="B3:B8"/>
    <mergeCell ref="C3:D4"/>
    <mergeCell ref="C5:D8"/>
    <mergeCell ref="B9:B20"/>
    <mergeCell ref="C9:D11"/>
    <mergeCell ref="C12:D14"/>
    <mergeCell ref="C15:D17"/>
    <mergeCell ref="C18:D20"/>
    <mergeCell ref="B21:B27"/>
    <mergeCell ref="C21:D23"/>
    <mergeCell ref="C24:D27"/>
    <mergeCell ref="B28:G28"/>
  </mergeCells>
  <conditionalFormatting sqref="D43:D45 F43:F45 H43:H45 J43:J45">
    <cfRule type="containsErrors" dxfId="140" priority="36">
      <formula>ISERROR(D43)</formula>
    </cfRule>
  </conditionalFormatting>
  <conditionalFormatting sqref="H111:I135">
    <cfRule type="containsText" dxfId="139" priority="8" operator="containsText" text="error">
      <formula>NOT(ISERROR(SEARCH("error",H111)))</formula>
    </cfRule>
  </conditionalFormatting>
  <conditionalFormatting sqref="H3:K12 R3:R27 Y3:AH27 AK3:AT27 AV3:AV27 BJ3:BT27 BV3:CE27 L4:L21 M4:Q27 K13:K21 H13:J27 K22:L27">
    <cfRule type="containsText" dxfId="138" priority="33" operator="containsText" text="*80">
      <formula>NOT(ISERROR(SEARCH("*80",H3)))</formula>
    </cfRule>
    <cfRule type="containsText" dxfId="137" priority="34" operator="containsText" text="60-79">
      <formula>NOT(ISERROR(SEARCH("60-79",H3)))</formula>
    </cfRule>
    <cfRule type="containsText" dxfId="136" priority="35" operator="containsText" text="&lt;60">
      <formula>NOT(ISERROR(SEARCH("&lt;60",H3)))</formula>
    </cfRule>
  </conditionalFormatting>
  <conditionalFormatting sqref="I111:K135 H111:H139">
    <cfRule type="containsText" dxfId="135" priority="9" operator="containsText" text="80">
      <formula>NOT(ISERROR(SEARCH("80",H111)))</formula>
    </cfRule>
    <cfRule type="containsText" dxfId="134" priority="10" operator="containsText" text="60-79">
      <formula>NOT(ISERROR(SEARCH("60-79",H111)))</formula>
    </cfRule>
    <cfRule type="containsText" dxfId="133" priority="11" operator="containsText" text="&lt;60">
      <formula>NOT(ISERROR(SEARCH("&lt;60",H111)))</formula>
    </cfRule>
  </conditionalFormatting>
  <conditionalFormatting sqref="L3:Q3">
    <cfRule type="containsText" dxfId="132" priority="15" operator="containsText" text="*80">
      <formula>NOT(ISERROR(SEARCH("*80",L3)))</formula>
    </cfRule>
    <cfRule type="containsText" dxfId="131" priority="16" operator="containsText" text="60-79">
      <formula>NOT(ISERROR(SEARCH("60-79",L3)))</formula>
    </cfRule>
    <cfRule type="containsText" dxfId="130" priority="1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07C42461-2052-4EBD-A735-6FF2687A271F}"/>
    <dataValidation type="list" allowBlank="1" showInputMessage="1" showErrorMessage="1" errorTitle="Error in entry" error="Please use list items only." sqref="Y3:AH27 H3:R27" xr:uid="{91194261-B1D8-4F48-BE92-F1C06310046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BB88-78A3-4F65-9FBF-A1FF3DA6DDE2}">
  <sheetPr>
    <pageSetUpPr fitToPage="1"/>
  </sheetPr>
  <dimension ref="A1:CI185"/>
  <sheetViews>
    <sheetView showGridLines="0" zoomScale="80" zoomScaleNormal="80" zoomScaleSheetLayoutView="80" zoomScalePageLayoutView="25" workbookViewId="0"/>
  </sheetViews>
  <sheetFormatPr defaultColWidth="0" defaultRowHeight="0" customHeight="1" zeroHeight="1"/>
  <cols>
    <col min="1" max="1" width="2.7109375" style="210" customWidth="1"/>
    <col min="2" max="2" width="11.42578125" style="210" customWidth="1"/>
    <col min="3" max="6" width="10.7109375" style="210" customWidth="1"/>
    <col min="7" max="7" width="20.42578125" style="210" customWidth="1"/>
    <col min="8" max="13" width="10.7109375" style="211" customWidth="1"/>
    <col min="14" max="16" width="10.7109375" style="211" hidden="1" customWidth="1"/>
    <col min="17" max="18" width="10.7109375" style="210" hidden="1" customWidth="1"/>
    <col min="19" max="19" width="2.7109375" style="210" customWidth="1"/>
    <col min="20" max="21" width="10.7109375" style="210" customWidth="1"/>
    <col min="22" max="22" width="10.7109375" style="211" customWidth="1"/>
    <col min="23" max="23" width="10.7109375" style="210" customWidth="1"/>
    <col min="24" max="24" width="11.7109375" style="210" customWidth="1"/>
    <col min="25" max="29" width="10.7109375" style="211" hidden="1" customWidth="1"/>
    <col min="30" max="30" width="2.7109375" style="211" customWidth="1"/>
    <col min="31" max="31" width="0.42578125" style="211" customWidth="1"/>
    <col min="32" max="32" width="9.85546875" style="210" hidden="1" customWidth="1"/>
    <col min="33" max="35" width="4.85546875" style="210" hidden="1" customWidth="1"/>
    <col min="36" max="36" width="5" style="210" hidden="1" customWidth="1"/>
    <col min="37" max="41" width="4.85546875" style="210" hidden="1" customWidth="1"/>
    <col min="42" max="43" width="0.28515625" style="210" hidden="1" customWidth="1"/>
    <col min="44" max="44" width="29" style="210" hidden="1" customWidth="1"/>
    <col min="45" max="45" width="14.5703125" style="210" hidden="1" customWidth="1"/>
    <col min="46" max="46" width="16.42578125" style="210" hidden="1" customWidth="1"/>
    <col min="47" max="47" width="13.140625" style="210" hidden="1" customWidth="1"/>
    <col min="48" max="48" width="16.42578125" style="210" hidden="1" customWidth="1"/>
    <col min="49" max="49" width="13" style="210" hidden="1" customWidth="1"/>
    <col min="50" max="50" width="13.140625" style="210" hidden="1" customWidth="1"/>
    <col min="51" max="51" width="0.28515625" style="210" hidden="1" customWidth="1"/>
    <col min="52" max="52" width="31" style="210" hidden="1" customWidth="1"/>
    <col min="53" max="53" width="9.85546875" style="210" hidden="1" customWidth="1"/>
    <col min="54" max="55" width="0.28515625" style="210" hidden="1" customWidth="1"/>
    <col min="56" max="56" width="24.5703125" style="210" hidden="1" customWidth="1"/>
    <col min="57" max="57" width="37.42578125" style="210" hidden="1" customWidth="1"/>
    <col min="58" max="58" width="6.7109375" style="210" hidden="1" customWidth="1"/>
    <col min="59" max="60" width="6.7109375" style="211" hidden="1" customWidth="1"/>
    <col min="61" max="67" width="5.5703125" style="211" hidden="1" customWidth="1"/>
    <col min="68" max="68" width="24.5703125" style="211" hidden="1" customWidth="1"/>
    <col min="69" max="69" width="39.7109375" style="211" hidden="1" customWidth="1"/>
    <col min="70" max="73" width="6.7109375" style="211" hidden="1" customWidth="1"/>
    <col min="74" max="78" width="5.5703125" style="211" hidden="1" customWidth="1"/>
    <col min="79" max="79" width="0.28515625" style="211" hidden="1" customWidth="1"/>
    <col min="80" max="80" width="0.28515625" style="210" hidden="1" customWidth="1"/>
    <col min="81" max="81" width="0.28515625" style="211" hidden="1" customWidth="1"/>
    <col min="82" max="82" width="0.28515625" style="210" hidden="1" customWidth="1"/>
    <col min="83" max="83" width="0.28515625" style="211" hidden="1" customWidth="1"/>
    <col min="84" max="84" width="0.28515625" style="210" hidden="1" customWidth="1"/>
    <col min="85" max="85" width="0.28515625" style="211" hidden="1" customWidth="1"/>
    <col min="86" max="86" width="0.28515625" style="210" hidden="1" customWidth="1"/>
    <col min="87" max="87" width="0.28515625" style="211" hidden="1" customWidth="1"/>
    <col min="88" max="16384" width="0.28515625" style="210" hidden="1"/>
  </cols>
  <sheetData>
    <row r="1" spans="2:87" ht="7.15" customHeight="1" thickBot="1">
      <c r="B1" s="1"/>
      <c r="C1" s="1"/>
      <c r="D1" s="1"/>
      <c r="E1" s="1"/>
      <c r="F1" s="1"/>
      <c r="G1" s="1"/>
      <c r="H1" s="2"/>
      <c r="I1" s="3"/>
      <c r="J1" s="3"/>
      <c r="K1" s="3"/>
      <c r="L1" s="3"/>
      <c r="M1" s="4"/>
      <c r="N1" s="4"/>
      <c r="O1" s="4"/>
      <c r="P1" s="4"/>
      <c r="Q1" s="1"/>
      <c r="R1" s="1"/>
      <c r="S1" s="1"/>
      <c r="T1" s="1"/>
      <c r="U1" s="1"/>
      <c r="V1" s="3"/>
      <c r="W1" s="1"/>
      <c r="X1" s="1"/>
      <c r="Y1" s="3"/>
      <c r="Z1" s="3"/>
      <c r="AA1" s="3"/>
      <c r="AB1" s="3"/>
      <c r="AC1" s="3"/>
      <c r="AD1" s="3"/>
      <c r="AE1" s="3"/>
      <c r="AF1" s="1"/>
      <c r="AG1" s="1"/>
      <c r="AH1" s="1"/>
      <c r="AI1" s="1"/>
      <c r="AJ1" s="1"/>
      <c r="AK1" s="1"/>
      <c r="AL1" s="1"/>
      <c r="AM1" s="1"/>
      <c r="AN1" s="1"/>
      <c r="AO1" s="1"/>
      <c r="AP1" s="1"/>
      <c r="AQ1" s="1"/>
      <c r="AR1" s="5" t="s">
        <v>34</v>
      </c>
      <c r="AS1" s="5"/>
      <c r="AT1" s="1"/>
      <c r="AU1" s="1"/>
      <c r="AV1" s="1"/>
      <c r="AW1" s="1"/>
      <c r="AX1" s="1"/>
      <c r="AY1" s="1"/>
      <c r="AZ1" s="1" t="s">
        <v>35</v>
      </c>
      <c r="BA1" s="1"/>
      <c r="BB1" s="1"/>
      <c r="BC1" s="1"/>
      <c r="BD1" s="1"/>
      <c r="BE1" s="5" t="s">
        <v>36</v>
      </c>
      <c r="BF1" s="5"/>
      <c r="BG1" s="6"/>
      <c r="BH1" s="7"/>
      <c r="BI1" s="3"/>
      <c r="BJ1" s="3"/>
      <c r="BK1" s="3"/>
      <c r="BL1" s="8"/>
      <c r="BM1" s="8"/>
      <c r="BN1" s="8"/>
      <c r="BO1" s="4"/>
      <c r="BP1" s="4"/>
      <c r="BQ1" s="9" t="s">
        <v>37</v>
      </c>
      <c r="BR1" s="10"/>
      <c r="BS1" s="10"/>
      <c r="BT1" s="10"/>
      <c r="BU1" s="11"/>
      <c r="BV1" s="8"/>
      <c r="BW1" s="8"/>
      <c r="BX1" s="8"/>
      <c r="BY1" s="8"/>
      <c r="BZ1" s="8"/>
      <c r="CA1" s="8"/>
      <c r="CB1" s="1"/>
      <c r="CC1" s="3"/>
      <c r="CD1" s="1"/>
      <c r="CE1" s="3"/>
      <c r="CF1" s="1"/>
      <c r="CG1" s="3"/>
      <c r="CH1" s="1"/>
      <c r="CI1" s="3"/>
    </row>
    <row r="2" spans="2:87" ht="41.65" customHeight="1" thickBot="1">
      <c r="B2" s="12" t="s">
        <v>38</v>
      </c>
      <c r="C2" s="279" t="s">
        <v>39</v>
      </c>
      <c r="D2" s="280"/>
      <c r="E2" s="279" t="s">
        <v>40</v>
      </c>
      <c r="F2" s="281"/>
      <c r="G2" s="280"/>
      <c r="H2" s="146" t="s">
        <v>41</v>
      </c>
      <c r="I2" s="145" t="s">
        <v>42</v>
      </c>
      <c r="J2" s="147" t="s">
        <v>43</v>
      </c>
      <c r="K2" s="153" t="s">
        <v>44</v>
      </c>
      <c r="L2" s="148" t="s">
        <v>45</v>
      </c>
      <c r="M2" s="13" t="s">
        <v>46</v>
      </c>
      <c r="N2" s="13" t="s">
        <v>47</v>
      </c>
      <c r="O2" s="13" t="s">
        <v>48</v>
      </c>
      <c r="P2" s="13" t="s">
        <v>49</v>
      </c>
      <c r="Q2" s="13" t="s">
        <v>50</v>
      </c>
      <c r="R2" s="14" t="s">
        <v>51</v>
      </c>
      <c r="S2" s="1"/>
      <c r="T2" s="146" t="s">
        <v>52</v>
      </c>
      <c r="U2" s="150" t="s">
        <v>53</v>
      </c>
      <c r="V2" s="154" t="s">
        <v>54</v>
      </c>
      <c r="W2" s="149" t="s">
        <v>55</v>
      </c>
      <c r="X2" s="151" t="s">
        <v>56</v>
      </c>
      <c r="Y2" s="15" t="s">
        <v>57</v>
      </c>
      <c r="Z2" s="15" t="s">
        <v>58</v>
      </c>
      <c r="AA2" s="15" t="s">
        <v>59</v>
      </c>
      <c r="AB2" s="15" t="s">
        <v>60</v>
      </c>
      <c r="AC2" s="15" t="s">
        <v>61</v>
      </c>
      <c r="AD2" s="8"/>
      <c r="AE2" s="8"/>
      <c r="AF2" s="16" t="s">
        <v>62</v>
      </c>
      <c r="AG2" s="16" t="s">
        <v>63</v>
      </c>
      <c r="AH2" s="16" t="s">
        <v>64</v>
      </c>
      <c r="AI2" s="16" t="s">
        <v>65</v>
      </c>
      <c r="AJ2" s="16" t="s">
        <v>66</v>
      </c>
      <c r="AK2" s="16" t="s">
        <v>67</v>
      </c>
      <c r="AL2" s="16" t="s">
        <v>68</v>
      </c>
      <c r="AM2" s="16" t="s">
        <v>69</v>
      </c>
      <c r="AN2" s="16" t="s">
        <v>70</v>
      </c>
      <c r="AO2" s="16" t="s">
        <v>71</v>
      </c>
      <c r="AP2" s="1"/>
      <c r="AQ2" s="1"/>
      <c r="AR2" s="17" t="s">
        <v>72</v>
      </c>
      <c r="AS2" s="17" t="s">
        <v>73</v>
      </c>
      <c r="AT2" s="17" t="s">
        <v>74</v>
      </c>
      <c r="AU2" s="17" t="s">
        <v>75</v>
      </c>
      <c r="AV2" s="17" t="s">
        <v>76</v>
      </c>
      <c r="AW2" s="17" t="s">
        <v>77</v>
      </c>
      <c r="AX2" s="17" t="s">
        <v>78</v>
      </c>
      <c r="AY2" s="1"/>
      <c r="AZ2" s="1" t="s">
        <v>79</v>
      </c>
      <c r="BA2" s="1" t="s">
        <v>80</v>
      </c>
      <c r="BB2" s="1"/>
      <c r="BC2" s="1"/>
      <c r="BD2" s="1"/>
      <c r="BE2" s="18" t="s">
        <v>81</v>
      </c>
      <c r="BF2" s="18" t="s">
        <v>82</v>
      </c>
      <c r="BG2" s="18" t="s">
        <v>83</v>
      </c>
      <c r="BH2" s="18" t="s">
        <v>84</v>
      </c>
      <c r="BI2" s="18" t="s">
        <v>85</v>
      </c>
      <c r="BJ2" s="18" t="s">
        <v>86</v>
      </c>
      <c r="BK2" s="18" t="s">
        <v>87</v>
      </c>
      <c r="BL2" s="18" t="s">
        <v>88</v>
      </c>
      <c r="BM2" s="18" t="s">
        <v>89</v>
      </c>
      <c r="BN2" s="18" t="s">
        <v>90</v>
      </c>
      <c r="BO2" s="18" t="s">
        <v>91</v>
      </c>
      <c r="BP2" s="8"/>
      <c r="BQ2" s="19" t="s">
        <v>92</v>
      </c>
      <c r="BR2" s="19" t="s">
        <v>93</v>
      </c>
      <c r="BS2" s="19" t="s">
        <v>94</v>
      </c>
      <c r="BT2" s="19" t="s">
        <v>95</v>
      </c>
      <c r="BU2" s="19" t="s">
        <v>96</v>
      </c>
      <c r="BV2" s="19" t="s">
        <v>97</v>
      </c>
      <c r="BW2" s="19" t="s">
        <v>98</v>
      </c>
      <c r="BX2" s="19" t="s">
        <v>99</v>
      </c>
      <c r="BY2" s="19" t="s">
        <v>100</v>
      </c>
      <c r="BZ2" s="19" t="s">
        <v>101</v>
      </c>
      <c r="CA2" s="8"/>
      <c r="CB2" s="1"/>
      <c r="CC2" s="8"/>
      <c r="CD2" s="1"/>
      <c r="CE2" s="8"/>
      <c r="CF2" s="1"/>
      <c r="CG2" s="8"/>
      <c r="CH2" s="1"/>
      <c r="CI2" s="8"/>
    </row>
    <row r="3" spans="2:87" ht="13.5" customHeight="1" thickBot="1">
      <c r="B3" s="282">
        <v>1</v>
      </c>
      <c r="C3" s="363" t="s">
        <v>102</v>
      </c>
      <c r="D3" s="364"/>
      <c r="E3" s="365" t="s">
        <v>103</v>
      </c>
      <c r="F3" s="21"/>
      <c r="G3" s="22"/>
      <c r="H3" s="366" t="s">
        <v>105</v>
      </c>
      <c r="I3" s="366" t="s">
        <v>105</v>
      </c>
      <c r="J3" s="366" t="s">
        <v>105</v>
      </c>
      <c r="K3" s="366" t="s">
        <v>105</v>
      </c>
      <c r="L3" s="366" t="s">
        <v>105</v>
      </c>
      <c r="M3" s="366" t="s">
        <v>105</v>
      </c>
      <c r="N3" s="24" t="s">
        <v>105</v>
      </c>
      <c r="O3" s="24" t="s">
        <v>105</v>
      </c>
      <c r="P3" s="24" t="s">
        <v>105</v>
      </c>
      <c r="Q3" s="24" t="s">
        <v>105</v>
      </c>
      <c r="R3" s="26" t="s">
        <v>105</v>
      </c>
      <c r="S3" s="1"/>
      <c r="T3" s="367" t="s">
        <v>105</v>
      </c>
      <c r="U3" s="367" t="s">
        <v>105</v>
      </c>
      <c r="V3" s="367" t="s">
        <v>105</v>
      </c>
      <c r="W3" s="367" t="s">
        <v>105</v>
      </c>
      <c r="X3" s="367" t="s">
        <v>105</v>
      </c>
      <c r="Y3" s="368" t="s">
        <v>105</v>
      </c>
      <c r="Z3" s="368" t="s">
        <v>105</v>
      </c>
      <c r="AA3" s="368" t="s">
        <v>105</v>
      </c>
      <c r="AB3" s="368" t="s">
        <v>105</v>
      </c>
      <c r="AC3" s="368" t="s">
        <v>105</v>
      </c>
      <c r="AD3" s="8"/>
      <c r="AE3" s="8"/>
      <c r="AF3" s="27" t="str">
        <f t="shared" ref="AF3:AO28" si="0">IFERROR(IF(I3="---","",IF(T3="---","No Target Set",IF(BQ3=BF3,"On Target",IF(BQ3&gt;BF3,"Behind",IF(BQ3&lt;BF3,"Ahead"))))),"")</f>
        <v/>
      </c>
      <c r="AG3" s="27" t="str">
        <f t="shared" si="0"/>
        <v/>
      </c>
      <c r="AH3" s="27" t="str">
        <f t="shared" si="0"/>
        <v/>
      </c>
      <c r="AI3" s="27" t="str">
        <f t="shared" si="0"/>
        <v/>
      </c>
      <c r="AJ3" s="27" t="str">
        <f t="shared" si="0"/>
        <v/>
      </c>
      <c r="AK3" s="27" t="str">
        <f t="shared" si="0"/>
        <v/>
      </c>
      <c r="AL3" s="27" t="str">
        <f t="shared" si="0"/>
        <v/>
      </c>
      <c r="AM3" s="27" t="str">
        <f t="shared" si="0"/>
        <v/>
      </c>
      <c r="AN3" s="27" t="str">
        <f t="shared" si="0"/>
        <v/>
      </c>
      <c r="AO3" s="27" t="str">
        <f t="shared" si="0"/>
        <v/>
      </c>
      <c r="AP3" s="1"/>
      <c r="AQ3" s="28"/>
      <c r="AR3" s="29" t="s">
        <v>107</v>
      </c>
      <c r="AS3" s="30" t="str">
        <f t="shared" ref="AS3:AS30" si="1">_xlfn.IFNA(LOOKUP(2,1/(H3:R3&lt;&gt;"---"),H3:R3),"---")</f>
        <v>---</v>
      </c>
      <c r="AT3" s="50" t="e">
        <f>VALUE(IF(AS3="---","",VLOOKUP(AS3,List167834567910231213141516172345674[],2,FALSE)))</f>
        <v>#VALUE!</v>
      </c>
      <c r="AU3" s="1" t="str">
        <f t="shared" ref="AU3:AU30" si="2">_xlfn.IFNA(LOOKUP(2,1/(H3:Q3&lt;&gt;"---"),S3:AA3),"---")</f>
        <v>---</v>
      </c>
      <c r="AV3" s="1" t="e">
        <f>VALUE(IF(AU3="---","",VLOOKUP(AU3,List167834567910231213141516172345674[],2,FALSE)))</f>
        <v>#VALUE!</v>
      </c>
      <c r="AW3" s="1" t="str">
        <f>_xlfn.IFNA(LOOKUP(2,1/(AF3:AO3&lt;&gt;""),AF3:AO3),"---")</f>
        <v>---</v>
      </c>
      <c r="AX3" s="1" t="str">
        <f t="shared" ref="AX3:AX30" si="3">_xlfn.IFNA(LOOKUP(2,1/(H3:R3&lt;&gt;"---"),H$2:R$2),"---")</f>
        <v>---</v>
      </c>
      <c r="AY3" s="1"/>
      <c r="AZ3" s="31" t="s">
        <v>105</v>
      </c>
      <c r="BA3" s="1"/>
      <c r="BB3" s="1"/>
      <c r="BC3" s="1"/>
      <c r="BD3" s="29" t="s">
        <v>107</v>
      </c>
      <c r="BE3" s="161" t="str">
        <f>IF(H3="---","",VLOOKUP(H3,List167834567910231213141516172345674[],2,FALSE))</f>
        <v/>
      </c>
      <c r="BF3" s="161" t="str">
        <f>IF(I3="---","",VLOOKUP(I3,List167834567910231213141516172345674[],2,FALSE))</f>
        <v/>
      </c>
      <c r="BG3" s="161" t="str">
        <f>IF(J3="---","",VLOOKUP(J3,List167834567910231213141516172345674[],2,FALSE))</f>
        <v/>
      </c>
      <c r="BH3" s="161" t="str">
        <f>IF(K3="---","",VLOOKUP(K3,List167834567910231213141516172345674[],2,FALSE))</f>
        <v/>
      </c>
      <c r="BI3" s="161" t="str">
        <f>IF(L3="---","",VLOOKUP(L3,List167834567910231213141516172345674[],2,FALSE))</f>
        <v/>
      </c>
      <c r="BJ3" s="161" t="str">
        <f>IF(M3="---","",VLOOKUP(M3,List167834567910231213141516172345674[],2,FALSE))</f>
        <v/>
      </c>
      <c r="BK3" s="161" t="str">
        <f>IF(N3="---","",VLOOKUP(N3,List167834567910231213141516172345674[],2,FALSE))</f>
        <v/>
      </c>
      <c r="BL3" s="161" t="str">
        <f>IF(O3="---","",VLOOKUP(O3,List167834567910231213141516172345674[],2,FALSE))</f>
        <v/>
      </c>
      <c r="BM3" s="161" t="str">
        <f>IF(P3="---","",VLOOKUP(P3,List167834567910231213141516172345674[],2,FALSE))</f>
        <v/>
      </c>
      <c r="BN3" s="161" t="str">
        <f>IF(Q3="---","",VLOOKUP(Q3,List167834567910231213141516172345674[],2,FALSE))</f>
        <v/>
      </c>
      <c r="BO3" s="161" t="str">
        <f>IF(R3="---","",VLOOKUP(R3,List167834567910231213141516172345674[],2,FALSE))</f>
        <v/>
      </c>
      <c r="BP3" s="29" t="s">
        <v>107</v>
      </c>
      <c r="BQ3" s="161" t="str">
        <f>IF(T3="---","",VLOOKUP(T3,List167834567910231213141516172345674[],2,FALSE))</f>
        <v/>
      </c>
      <c r="BR3" s="161" t="str">
        <f>IF(U3="---","",VLOOKUP(U3,List167834567910231213141516172345674[],2,FALSE))</f>
        <v/>
      </c>
      <c r="BS3" s="161" t="str">
        <f>IF(V3="---","",VLOOKUP(V3,List167834567910231213141516172345674[],2,FALSE))</f>
        <v/>
      </c>
      <c r="BT3" s="161" t="str">
        <f>IF(W3="---","",VLOOKUP(W3,List167834567910231213141516172345674[],2,FALSE))</f>
        <v/>
      </c>
      <c r="BU3" s="161" t="str">
        <f>IF(X3="---","",VLOOKUP(X3,List167834567910231213141516172345674[],2,FALSE))</f>
        <v/>
      </c>
      <c r="BV3" s="161" t="str">
        <f>IF(Y3="---","",VLOOKUP(Y3,List167834567910231213141516172345674[],2,FALSE))</f>
        <v/>
      </c>
      <c r="BW3" s="161" t="str">
        <f>IF(Z3="---","",VLOOKUP(Z3,List167834567910231213141516172345674[],2,FALSE))</f>
        <v/>
      </c>
      <c r="BX3" s="161" t="str">
        <f>IF(AA3="---","",VLOOKUP(AA3,List167834567910231213141516172345674[],2,FALSE))</f>
        <v/>
      </c>
      <c r="BY3" s="161" t="str">
        <f>IF(AB3="---","",VLOOKUP(AB3,List167834567910231213141516172345674[],2,FALSE))</f>
        <v/>
      </c>
      <c r="BZ3" s="161" t="str">
        <f>IF(AC3="---","",VLOOKUP(AC3,List167834567910231213141516172345674[],2,FALSE))</f>
        <v/>
      </c>
      <c r="CA3" s="8"/>
      <c r="CB3" s="1"/>
      <c r="CC3" s="8"/>
      <c r="CD3" s="1"/>
      <c r="CE3" s="8"/>
      <c r="CF3" s="1"/>
      <c r="CG3" s="8"/>
      <c r="CH3" s="1"/>
      <c r="CI3" s="8"/>
    </row>
    <row r="4" spans="2:87" ht="13.5" customHeight="1" thickBot="1">
      <c r="B4" s="283"/>
      <c r="C4" s="369"/>
      <c r="D4" s="370"/>
      <c r="E4" s="365" t="s">
        <v>108</v>
      </c>
      <c r="F4" s="21"/>
      <c r="G4" s="22"/>
      <c r="H4" s="367" t="s">
        <v>105</v>
      </c>
      <c r="I4" s="367" t="s">
        <v>105</v>
      </c>
      <c r="J4" s="367" t="s">
        <v>105</v>
      </c>
      <c r="K4" s="367" t="s">
        <v>105</v>
      </c>
      <c r="L4" s="367" t="s">
        <v>105</v>
      </c>
      <c r="M4" s="367" t="s">
        <v>105</v>
      </c>
      <c r="N4" s="25" t="s">
        <v>105</v>
      </c>
      <c r="O4" s="25" t="s">
        <v>105</v>
      </c>
      <c r="P4" s="25" t="s">
        <v>105</v>
      </c>
      <c r="Q4" s="25" t="s">
        <v>105</v>
      </c>
      <c r="R4" s="32" t="s">
        <v>105</v>
      </c>
      <c r="S4" s="1"/>
      <c r="T4" s="367" t="s">
        <v>105</v>
      </c>
      <c r="U4" s="367" t="s">
        <v>105</v>
      </c>
      <c r="V4" s="367" t="s">
        <v>105</v>
      </c>
      <c r="W4" s="367" t="s">
        <v>105</v>
      </c>
      <c r="X4" s="367" t="s">
        <v>105</v>
      </c>
      <c r="Y4" s="371" t="s">
        <v>105</v>
      </c>
      <c r="Z4" s="371" t="s">
        <v>105</v>
      </c>
      <c r="AA4" s="371" t="s">
        <v>105</v>
      </c>
      <c r="AB4" s="371" t="s">
        <v>105</v>
      </c>
      <c r="AC4" s="371" t="s">
        <v>105</v>
      </c>
      <c r="AD4" s="8"/>
      <c r="AE4" s="8"/>
      <c r="AF4" s="27" t="str">
        <f t="shared" si="0"/>
        <v/>
      </c>
      <c r="AG4" s="27" t="str">
        <f t="shared" si="0"/>
        <v/>
      </c>
      <c r="AH4" s="27" t="str">
        <f t="shared" si="0"/>
        <v/>
      </c>
      <c r="AI4" s="27" t="str">
        <f t="shared" si="0"/>
        <v/>
      </c>
      <c r="AJ4" s="27" t="str">
        <f t="shared" si="0"/>
        <v/>
      </c>
      <c r="AK4" s="27" t="str">
        <f t="shared" si="0"/>
        <v/>
      </c>
      <c r="AL4" s="27" t="str">
        <f t="shared" si="0"/>
        <v/>
      </c>
      <c r="AM4" s="27" t="str">
        <f t="shared" si="0"/>
        <v/>
      </c>
      <c r="AN4" s="27" t="str">
        <f t="shared" si="0"/>
        <v/>
      </c>
      <c r="AO4" s="27" t="str">
        <f t="shared" si="0"/>
        <v/>
      </c>
      <c r="AP4" s="1"/>
      <c r="AQ4" s="28"/>
      <c r="AR4" s="29" t="s">
        <v>109</v>
      </c>
      <c r="AS4" s="30" t="str">
        <f t="shared" si="1"/>
        <v>---</v>
      </c>
      <c r="AT4" s="50" t="e">
        <f>VALUE(IF(AS4="---","",VLOOKUP(AS4,List167834567910231213141516172345674[],2,FALSE)))</f>
        <v>#VALUE!</v>
      </c>
      <c r="AU4" s="1" t="str">
        <f t="shared" si="2"/>
        <v>---</v>
      </c>
      <c r="AV4" s="1" t="e">
        <f>VALUE(IF(AU4="---","",VLOOKUP(AU4,List167834567910231213141516172345674[],2,FALSE)))</f>
        <v>#VALUE!</v>
      </c>
      <c r="AW4" s="1" t="str" cm="1">
        <f t="array" ref="AW4">_xlfn.IFNA(LOOKUP(2,1/(AF4:AO4&lt;&gt;""),AF4:AO4),"---")</f>
        <v>---</v>
      </c>
      <c r="AX4" s="1" t="str">
        <f t="shared" si="3"/>
        <v>---</v>
      </c>
      <c r="AY4" s="1"/>
      <c r="AZ4" s="33" t="s">
        <v>106</v>
      </c>
      <c r="BA4" s="1">
        <v>1</v>
      </c>
      <c r="BB4" s="1"/>
      <c r="BC4" s="1"/>
      <c r="BD4" s="29" t="s">
        <v>109</v>
      </c>
      <c r="BE4" s="161" t="str">
        <f>IF(H4="---","",VLOOKUP(H4,List167834567910231213141516172345674[],2,FALSE))</f>
        <v/>
      </c>
      <c r="BF4" s="161" t="str">
        <f>IF(I4="---","",VLOOKUP(I4,List167834567910231213141516172345674[],2,FALSE))</f>
        <v/>
      </c>
      <c r="BG4" s="161" t="str">
        <f>IF(J4="---","",VLOOKUP(J4,List167834567910231213141516172345674[],2,FALSE))</f>
        <v/>
      </c>
      <c r="BH4" s="161" t="str">
        <f>IF(K4="---","",VLOOKUP(K4,List167834567910231213141516172345674[],2,FALSE))</f>
        <v/>
      </c>
      <c r="BI4" s="161" t="str">
        <f>IF(L4="---","",VLOOKUP(L4,List167834567910231213141516172345674[],2,FALSE))</f>
        <v/>
      </c>
      <c r="BJ4" s="161" t="str">
        <f>IF(M4="---","",VLOOKUP(M4,List167834567910231213141516172345674[],2,FALSE))</f>
        <v/>
      </c>
      <c r="BK4" s="161" t="str">
        <f>IF(N4="---","",VLOOKUP(N4,List167834567910231213141516172345674[],2,FALSE))</f>
        <v/>
      </c>
      <c r="BL4" s="161" t="str">
        <f>IF(O4="---","",VLOOKUP(O4,List167834567910231213141516172345674[],2,FALSE))</f>
        <v/>
      </c>
      <c r="BM4" s="161" t="str">
        <f>IF(P4="---","",VLOOKUP(P4,List167834567910231213141516172345674[],2,FALSE))</f>
        <v/>
      </c>
      <c r="BN4" s="161" t="str">
        <f>IF(Q4="---","",VLOOKUP(Q4,List167834567910231213141516172345674[],2,FALSE))</f>
        <v/>
      </c>
      <c r="BO4" s="161" t="str">
        <f>IF(R4="---","",VLOOKUP(R4,List167834567910231213141516172345674[],2,FALSE))</f>
        <v/>
      </c>
      <c r="BP4" s="29" t="s">
        <v>109</v>
      </c>
      <c r="BQ4" s="161" t="str">
        <f>IF(T4="---","",VLOOKUP(T4,List167834567910231213141516172345674[],2,FALSE))</f>
        <v/>
      </c>
      <c r="BR4" s="161" t="str">
        <f>IF(U4="---","",VLOOKUP(U4,List167834567910231213141516172345674[],2,FALSE))</f>
        <v/>
      </c>
      <c r="BS4" s="161" t="str">
        <f>IF(V4="---","",VLOOKUP(V4,List167834567910231213141516172345674[],2,FALSE))</f>
        <v/>
      </c>
      <c r="BT4" s="161" t="str">
        <f>IF(W4="---","",VLOOKUP(W4,List167834567910231213141516172345674[],2,FALSE))</f>
        <v/>
      </c>
      <c r="BU4" s="161" t="str">
        <f>IF(X4="---","",VLOOKUP(X4,List167834567910231213141516172345674[],2,FALSE))</f>
        <v/>
      </c>
      <c r="BV4" s="161" t="str">
        <f>IF(Y4="---","",VLOOKUP(Y4,List167834567910231213141516172345674[],2,FALSE))</f>
        <v/>
      </c>
      <c r="BW4" s="161" t="str">
        <f>IF(Z4="---","",VLOOKUP(Z4,List167834567910231213141516172345674[],2,FALSE))</f>
        <v/>
      </c>
      <c r="BX4" s="161" t="str">
        <f>IF(AA4="---","",VLOOKUP(AA4,List167834567910231213141516172345674[],2,FALSE))</f>
        <v/>
      </c>
      <c r="BY4" s="161" t="str">
        <f>IF(AB4="---","",VLOOKUP(AB4,List167834567910231213141516172345674[],2,FALSE))</f>
        <v/>
      </c>
      <c r="BZ4" s="161" t="str">
        <f>IF(AC4="---","",VLOOKUP(AC4,List167834567910231213141516172345674[],2,FALSE))</f>
        <v/>
      </c>
      <c r="CA4" s="8"/>
      <c r="CB4" s="1"/>
      <c r="CC4" s="8"/>
      <c r="CD4" s="1"/>
      <c r="CE4" s="8"/>
      <c r="CF4" s="1"/>
      <c r="CG4" s="8"/>
      <c r="CH4" s="1"/>
      <c r="CI4" s="8"/>
    </row>
    <row r="5" spans="2:87" ht="13.5" customHeight="1" thickBot="1">
      <c r="B5" s="283"/>
      <c r="C5" s="363" t="s">
        <v>231</v>
      </c>
      <c r="D5" s="364"/>
      <c r="E5" s="365" t="s">
        <v>111</v>
      </c>
      <c r="F5" s="21"/>
      <c r="G5" s="22"/>
      <c r="H5" s="367" t="s">
        <v>105</v>
      </c>
      <c r="I5" s="367" t="s">
        <v>105</v>
      </c>
      <c r="J5" s="367" t="s">
        <v>105</v>
      </c>
      <c r="K5" s="367" t="s">
        <v>105</v>
      </c>
      <c r="L5" s="367" t="s">
        <v>105</v>
      </c>
      <c r="M5" s="367" t="s">
        <v>105</v>
      </c>
      <c r="N5" s="25" t="s">
        <v>105</v>
      </c>
      <c r="O5" s="25" t="s">
        <v>105</v>
      </c>
      <c r="P5" s="25" t="s">
        <v>105</v>
      </c>
      <c r="Q5" s="25" t="s">
        <v>105</v>
      </c>
      <c r="R5" s="32" t="s">
        <v>105</v>
      </c>
      <c r="S5" s="1"/>
      <c r="T5" s="367" t="s">
        <v>105</v>
      </c>
      <c r="U5" s="367" t="s">
        <v>105</v>
      </c>
      <c r="V5" s="367" t="s">
        <v>105</v>
      </c>
      <c r="W5" s="367" t="s">
        <v>105</v>
      </c>
      <c r="X5" s="367" t="s">
        <v>105</v>
      </c>
      <c r="Y5" s="371" t="s">
        <v>105</v>
      </c>
      <c r="Z5" s="371" t="s">
        <v>105</v>
      </c>
      <c r="AA5" s="371" t="s">
        <v>105</v>
      </c>
      <c r="AB5" s="371" t="s">
        <v>105</v>
      </c>
      <c r="AC5" s="371" t="s">
        <v>105</v>
      </c>
      <c r="AD5" s="8"/>
      <c r="AE5" s="8"/>
      <c r="AF5" s="27" t="str">
        <f t="shared" si="0"/>
        <v/>
      </c>
      <c r="AG5" s="27" t="str">
        <f t="shared" si="0"/>
        <v/>
      </c>
      <c r="AH5" s="27" t="str">
        <f t="shared" si="0"/>
        <v/>
      </c>
      <c r="AI5" s="27" t="str">
        <f t="shared" si="0"/>
        <v/>
      </c>
      <c r="AJ5" s="27" t="str">
        <f t="shared" si="0"/>
        <v/>
      </c>
      <c r="AK5" s="27" t="str">
        <f t="shared" si="0"/>
        <v/>
      </c>
      <c r="AL5" s="27" t="str">
        <f t="shared" si="0"/>
        <v/>
      </c>
      <c r="AM5" s="27" t="str">
        <f t="shared" si="0"/>
        <v/>
      </c>
      <c r="AN5" s="27" t="str">
        <f t="shared" si="0"/>
        <v/>
      </c>
      <c r="AO5" s="27" t="str">
        <f t="shared" si="0"/>
        <v/>
      </c>
      <c r="AP5" s="1"/>
      <c r="AQ5" s="28"/>
      <c r="AR5" s="29" t="s">
        <v>113</v>
      </c>
      <c r="AS5" s="30" t="str">
        <f t="shared" si="1"/>
        <v>---</v>
      </c>
      <c r="AT5" s="50" t="e">
        <f>VALUE(IF(AS5="---","",VLOOKUP(AS5,List167834567910231213141516172345674[],2,FALSE)))</f>
        <v>#VALUE!</v>
      </c>
      <c r="AU5" s="1" t="str">
        <f t="shared" si="2"/>
        <v>---</v>
      </c>
      <c r="AV5" s="1" t="e">
        <f>VALUE(IF(AU5="---","",VLOOKUP(AU5,List167834567910231213141516172345674[],2,FALSE)))</f>
        <v>#VALUE!</v>
      </c>
      <c r="AW5" s="1" t="str">
        <f t="shared" ref="AW5:AW30" si="4">_xlfn.IFNA(LOOKUP(2,1/(AF5:AO5&lt;&gt;""),AF5:AO5),"---")</f>
        <v>---</v>
      </c>
      <c r="AX5" s="1" t="str">
        <f t="shared" si="3"/>
        <v>---</v>
      </c>
      <c r="AY5" s="1"/>
      <c r="AZ5" s="34" t="s">
        <v>104</v>
      </c>
      <c r="BA5" s="1">
        <v>0.5</v>
      </c>
      <c r="BB5" s="1"/>
      <c r="BC5" s="1"/>
      <c r="BD5" s="29" t="s">
        <v>113</v>
      </c>
      <c r="BE5" s="161" t="str">
        <f>IF(H5="---","",VLOOKUP(H5,List167834567910231213141516172345674[],2,FALSE))</f>
        <v/>
      </c>
      <c r="BF5" s="161" t="str">
        <f>IF(I5="---","",VLOOKUP(I5,List167834567910231213141516172345674[],2,FALSE))</f>
        <v/>
      </c>
      <c r="BG5" s="161" t="str">
        <f>IF(J5="---","",VLOOKUP(J5,List167834567910231213141516172345674[],2,FALSE))</f>
        <v/>
      </c>
      <c r="BH5" s="161" t="str">
        <f>IF(K5="---","",VLOOKUP(K5,List167834567910231213141516172345674[],2,FALSE))</f>
        <v/>
      </c>
      <c r="BI5" s="161" t="str">
        <f>IF(L5="---","",VLOOKUP(L5,List167834567910231213141516172345674[],2,FALSE))</f>
        <v/>
      </c>
      <c r="BJ5" s="161" t="str">
        <f>IF(M5="---","",VLOOKUP(M5,List167834567910231213141516172345674[],2,FALSE))</f>
        <v/>
      </c>
      <c r="BK5" s="161" t="str">
        <f>IF(N5="---","",VLOOKUP(N5,List167834567910231213141516172345674[],2,FALSE))</f>
        <v/>
      </c>
      <c r="BL5" s="161" t="str">
        <f>IF(O5="---","",VLOOKUP(O5,List167834567910231213141516172345674[],2,FALSE))</f>
        <v/>
      </c>
      <c r="BM5" s="161" t="str">
        <f>IF(P5="---","",VLOOKUP(P5,List167834567910231213141516172345674[],2,FALSE))</f>
        <v/>
      </c>
      <c r="BN5" s="161" t="str">
        <f>IF(Q5="---","",VLOOKUP(Q5,List167834567910231213141516172345674[],2,FALSE))</f>
        <v/>
      </c>
      <c r="BO5" s="161" t="str">
        <f>IF(R5="---","",VLOOKUP(R5,List167834567910231213141516172345674[],2,FALSE))</f>
        <v/>
      </c>
      <c r="BP5" s="29" t="s">
        <v>113</v>
      </c>
      <c r="BQ5" s="161" t="str">
        <f>IF(T5="---","",VLOOKUP(T5,List167834567910231213141516172345674[],2,FALSE))</f>
        <v/>
      </c>
      <c r="BR5" s="161" t="str">
        <f>IF(U5="---","",VLOOKUP(U5,List167834567910231213141516172345674[],2,FALSE))</f>
        <v/>
      </c>
      <c r="BS5" s="161" t="str">
        <f>IF(V5="---","",VLOOKUP(V5,List167834567910231213141516172345674[],2,FALSE))</f>
        <v/>
      </c>
      <c r="BT5" s="161" t="str">
        <f>IF(W5="---","",VLOOKUP(W5,List167834567910231213141516172345674[],2,FALSE))</f>
        <v/>
      </c>
      <c r="BU5" s="161" t="str">
        <f>IF(X5="---","",VLOOKUP(X5,List167834567910231213141516172345674[],2,FALSE))</f>
        <v/>
      </c>
      <c r="BV5" s="161" t="str">
        <f>IF(Y5="---","",VLOOKUP(Y5,List167834567910231213141516172345674[],2,FALSE))</f>
        <v/>
      </c>
      <c r="BW5" s="161" t="str">
        <f>IF(Z5="---","",VLOOKUP(Z5,List167834567910231213141516172345674[],2,FALSE))</f>
        <v/>
      </c>
      <c r="BX5" s="161" t="str">
        <f>IF(AA5="---","",VLOOKUP(AA5,List167834567910231213141516172345674[],2,FALSE))</f>
        <v/>
      </c>
      <c r="BY5" s="161" t="str">
        <f>IF(AB5="---","",VLOOKUP(AB5,List167834567910231213141516172345674[],2,FALSE))</f>
        <v/>
      </c>
      <c r="BZ5" s="161" t="str">
        <f>IF(AC5="---","",VLOOKUP(AC5,List167834567910231213141516172345674[],2,FALSE))</f>
        <v/>
      </c>
      <c r="CA5" s="8"/>
      <c r="CB5" s="1"/>
      <c r="CC5" s="8"/>
      <c r="CD5" s="1"/>
      <c r="CE5" s="8"/>
      <c r="CF5" s="1"/>
      <c r="CG5" s="8"/>
      <c r="CH5" s="1"/>
      <c r="CI5" s="8"/>
    </row>
    <row r="6" spans="2:87" ht="13.5" customHeight="1" thickBot="1">
      <c r="B6" s="283"/>
      <c r="C6" s="372"/>
      <c r="D6" s="373"/>
      <c r="E6" s="365" t="s">
        <v>114</v>
      </c>
      <c r="F6" s="21"/>
      <c r="G6" s="22"/>
      <c r="H6" s="367" t="s">
        <v>105</v>
      </c>
      <c r="I6" s="367" t="s">
        <v>105</v>
      </c>
      <c r="J6" s="367" t="s">
        <v>105</v>
      </c>
      <c r="K6" s="367" t="s">
        <v>105</v>
      </c>
      <c r="L6" s="367" t="s">
        <v>105</v>
      </c>
      <c r="M6" s="367" t="s">
        <v>105</v>
      </c>
      <c r="N6" s="25" t="s">
        <v>105</v>
      </c>
      <c r="O6" s="25" t="s">
        <v>105</v>
      </c>
      <c r="P6" s="25" t="s">
        <v>105</v>
      </c>
      <c r="Q6" s="25" t="s">
        <v>105</v>
      </c>
      <c r="R6" s="32" t="s">
        <v>105</v>
      </c>
      <c r="S6" s="1"/>
      <c r="T6" s="367" t="s">
        <v>105</v>
      </c>
      <c r="U6" s="367" t="s">
        <v>105</v>
      </c>
      <c r="V6" s="367" t="s">
        <v>105</v>
      </c>
      <c r="W6" s="367" t="s">
        <v>105</v>
      </c>
      <c r="X6" s="367" t="s">
        <v>105</v>
      </c>
      <c r="Y6" s="371" t="s">
        <v>105</v>
      </c>
      <c r="Z6" s="371" t="s">
        <v>105</v>
      </c>
      <c r="AA6" s="371" t="s">
        <v>105</v>
      </c>
      <c r="AB6" s="371" t="s">
        <v>105</v>
      </c>
      <c r="AC6" s="371" t="s">
        <v>105</v>
      </c>
      <c r="AD6" s="8"/>
      <c r="AE6" s="8"/>
      <c r="AF6" s="27" t="str">
        <f t="shared" si="0"/>
        <v/>
      </c>
      <c r="AG6" s="27" t="str">
        <f t="shared" si="0"/>
        <v/>
      </c>
      <c r="AH6" s="27" t="str">
        <f t="shared" si="0"/>
        <v/>
      </c>
      <c r="AI6" s="27" t="str">
        <f t="shared" si="0"/>
        <v/>
      </c>
      <c r="AJ6" s="27" t="str">
        <f t="shared" si="0"/>
        <v/>
      </c>
      <c r="AK6" s="27" t="str">
        <f t="shared" si="0"/>
        <v/>
      </c>
      <c r="AL6" s="27" t="str">
        <f t="shared" si="0"/>
        <v/>
      </c>
      <c r="AM6" s="27" t="str">
        <f t="shared" si="0"/>
        <v/>
      </c>
      <c r="AN6" s="27" t="str">
        <f t="shared" si="0"/>
        <v/>
      </c>
      <c r="AO6" s="27" t="str">
        <f t="shared" si="0"/>
        <v/>
      </c>
      <c r="AP6" s="1"/>
      <c r="AQ6" s="28"/>
      <c r="AR6" s="29" t="s">
        <v>115</v>
      </c>
      <c r="AS6" s="30" t="str">
        <f t="shared" si="1"/>
        <v>---</v>
      </c>
      <c r="AT6" s="50" t="e">
        <f>VALUE(IF(AS6="---","",VLOOKUP(AS6,List167834567910231213141516172345674[],2,FALSE)))</f>
        <v>#VALUE!</v>
      </c>
      <c r="AU6" s="1" t="str">
        <f t="shared" si="2"/>
        <v>---</v>
      </c>
      <c r="AV6" s="1" t="e">
        <f>VALUE(IF(AU6="---","",VLOOKUP(AU6,List167834567910231213141516172345674[],2,FALSE)))</f>
        <v>#VALUE!</v>
      </c>
      <c r="AW6" s="1" t="str">
        <f t="shared" si="4"/>
        <v>---</v>
      </c>
      <c r="AX6" s="1" t="str">
        <f t="shared" si="3"/>
        <v>---</v>
      </c>
      <c r="AY6" s="1"/>
      <c r="AZ6" s="35" t="s">
        <v>112</v>
      </c>
      <c r="BA6" s="1">
        <v>0</v>
      </c>
      <c r="BB6" s="1"/>
      <c r="BC6" s="1"/>
      <c r="BD6" s="29" t="s">
        <v>115</v>
      </c>
      <c r="BE6" s="161" t="str">
        <f>IF(H6="---","",VLOOKUP(H6,List167834567910231213141516172345674[],2,FALSE))</f>
        <v/>
      </c>
      <c r="BF6" s="161" t="str">
        <f>IF(I6="---","",VLOOKUP(I6,List167834567910231213141516172345674[],2,FALSE))</f>
        <v/>
      </c>
      <c r="BG6" s="161" t="str">
        <f>IF(J6="---","",VLOOKUP(J6,List167834567910231213141516172345674[],2,FALSE))</f>
        <v/>
      </c>
      <c r="BH6" s="161" t="str">
        <f>IF(K6="---","",VLOOKUP(K6,List167834567910231213141516172345674[],2,FALSE))</f>
        <v/>
      </c>
      <c r="BI6" s="161" t="str">
        <f>IF(L6="---","",VLOOKUP(L6,List167834567910231213141516172345674[],2,FALSE))</f>
        <v/>
      </c>
      <c r="BJ6" s="161" t="str">
        <f>IF(M6="---","",VLOOKUP(M6,List167834567910231213141516172345674[],2,FALSE))</f>
        <v/>
      </c>
      <c r="BK6" s="161" t="str">
        <f>IF(N6="---","",VLOOKUP(N6,List167834567910231213141516172345674[],2,FALSE))</f>
        <v/>
      </c>
      <c r="BL6" s="161" t="str">
        <f>IF(O6="---","",VLOOKUP(O6,List167834567910231213141516172345674[],2,FALSE))</f>
        <v/>
      </c>
      <c r="BM6" s="161" t="str">
        <f>IF(P6="---","",VLOOKUP(P6,List167834567910231213141516172345674[],2,FALSE))</f>
        <v/>
      </c>
      <c r="BN6" s="161" t="str">
        <f>IF(Q6="---","",VLOOKUP(Q6,List167834567910231213141516172345674[],2,FALSE))</f>
        <v/>
      </c>
      <c r="BO6" s="161" t="str">
        <f>IF(R6="---","",VLOOKUP(R6,List167834567910231213141516172345674[],2,FALSE))</f>
        <v/>
      </c>
      <c r="BP6" s="29" t="s">
        <v>115</v>
      </c>
      <c r="BQ6" s="161" t="str">
        <f>IF(T6="---","",VLOOKUP(T6,List167834567910231213141516172345674[],2,FALSE))</f>
        <v/>
      </c>
      <c r="BR6" s="161" t="str">
        <f>IF(U6="---","",VLOOKUP(U6,List167834567910231213141516172345674[],2,FALSE))</f>
        <v/>
      </c>
      <c r="BS6" s="161" t="str">
        <f>IF(V6="---","",VLOOKUP(V6,List167834567910231213141516172345674[],2,FALSE))</f>
        <v/>
      </c>
      <c r="BT6" s="161" t="str">
        <f>IF(W6="---","",VLOOKUP(W6,List167834567910231213141516172345674[],2,FALSE))</f>
        <v/>
      </c>
      <c r="BU6" s="161" t="str">
        <f>IF(X6="---","",VLOOKUP(X6,List167834567910231213141516172345674[],2,FALSE))</f>
        <v/>
      </c>
      <c r="BV6" s="161" t="str">
        <f>IF(Y6="---","",VLOOKUP(Y6,List167834567910231213141516172345674[],2,FALSE))</f>
        <v/>
      </c>
      <c r="BW6" s="161" t="str">
        <f>IF(Z6="---","",VLOOKUP(Z6,List167834567910231213141516172345674[],2,FALSE))</f>
        <v/>
      </c>
      <c r="BX6" s="161" t="str">
        <f>IF(AA6="---","",VLOOKUP(AA6,List167834567910231213141516172345674[],2,FALSE))</f>
        <v/>
      </c>
      <c r="BY6" s="161" t="str">
        <f>IF(AB6="---","",VLOOKUP(AB6,List167834567910231213141516172345674[],2,FALSE))</f>
        <v/>
      </c>
      <c r="BZ6" s="161" t="str">
        <f>IF(AC6="---","",VLOOKUP(AC6,List167834567910231213141516172345674[],2,FALSE))</f>
        <v/>
      </c>
      <c r="CA6" s="8"/>
      <c r="CB6" s="1"/>
      <c r="CC6" s="8"/>
      <c r="CD6" s="1"/>
      <c r="CE6" s="8"/>
      <c r="CF6" s="1"/>
      <c r="CG6" s="8"/>
      <c r="CH6" s="1"/>
      <c r="CI6" s="8"/>
    </row>
    <row r="7" spans="2:87" ht="13.5" customHeight="1" thickBot="1">
      <c r="B7" s="283"/>
      <c r="C7" s="372"/>
      <c r="D7" s="373"/>
      <c r="E7" s="365" t="s">
        <v>116</v>
      </c>
      <c r="F7" s="21"/>
      <c r="G7" s="22"/>
      <c r="H7" s="367" t="s">
        <v>105</v>
      </c>
      <c r="I7" s="367" t="s">
        <v>105</v>
      </c>
      <c r="J7" s="367" t="s">
        <v>105</v>
      </c>
      <c r="K7" s="367" t="s">
        <v>105</v>
      </c>
      <c r="L7" s="367" t="s">
        <v>105</v>
      </c>
      <c r="M7" s="367" t="s">
        <v>105</v>
      </c>
      <c r="N7" s="25" t="s">
        <v>105</v>
      </c>
      <c r="O7" s="25" t="s">
        <v>105</v>
      </c>
      <c r="P7" s="25" t="s">
        <v>105</v>
      </c>
      <c r="Q7" s="25" t="s">
        <v>105</v>
      </c>
      <c r="R7" s="32" t="s">
        <v>105</v>
      </c>
      <c r="S7" s="1"/>
      <c r="T7" s="367" t="s">
        <v>105</v>
      </c>
      <c r="U7" s="367" t="s">
        <v>105</v>
      </c>
      <c r="V7" s="367" t="s">
        <v>105</v>
      </c>
      <c r="W7" s="367" t="s">
        <v>105</v>
      </c>
      <c r="X7" s="367" t="s">
        <v>105</v>
      </c>
      <c r="Y7" s="371" t="s">
        <v>105</v>
      </c>
      <c r="Z7" s="371" t="s">
        <v>105</v>
      </c>
      <c r="AA7" s="371" t="s">
        <v>105</v>
      </c>
      <c r="AB7" s="371" t="s">
        <v>105</v>
      </c>
      <c r="AC7" s="371" t="s">
        <v>105</v>
      </c>
      <c r="AD7" s="8"/>
      <c r="AE7" s="8"/>
      <c r="AF7" s="27" t="str">
        <f t="shared" si="0"/>
        <v/>
      </c>
      <c r="AG7" s="27" t="str">
        <f t="shared" si="0"/>
        <v/>
      </c>
      <c r="AH7" s="27" t="str">
        <f t="shared" si="0"/>
        <v/>
      </c>
      <c r="AI7" s="27" t="str">
        <f t="shared" si="0"/>
        <v/>
      </c>
      <c r="AJ7" s="27" t="str">
        <f t="shared" si="0"/>
        <v/>
      </c>
      <c r="AK7" s="27" t="str">
        <f t="shared" si="0"/>
        <v/>
      </c>
      <c r="AL7" s="27" t="str">
        <f t="shared" si="0"/>
        <v/>
      </c>
      <c r="AM7" s="27" t="str">
        <f t="shared" si="0"/>
        <v/>
      </c>
      <c r="AN7" s="27" t="str">
        <f t="shared" si="0"/>
        <v/>
      </c>
      <c r="AO7" s="27" t="str">
        <f t="shared" si="0"/>
        <v/>
      </c>
      <c r="AP7" s="1"/>
      <c r="AQ7" s="28"/>
      <c r="AR7" s="29" t="s">
        <v>117</v>
      </c>
      <c r="AS7" s="30" t="str">
        <f t="shared" si="1"/>
        <v>---</v>
      </c>
      <c r="AT7" s="50" t="e">
        <f>VALUE(IF(AS7="---","",VLOOKUP(AS7,List167834567910231213141516172345674[],2,FALSE)))</f>
        <v>#VALUE!</v>
      </c>
      <c r="AU7" s="1" t="str">
        <f t="shared" si="2"/>
        <v>---</v>
      </c>
      <c r="AV7" s="1" t="e">
        <f>VALUE(IF(AU7="---","",VLOOKUP(AU7,List167834567910231213141516172345674[],2,FALSE)))</f>
        <v>#VALUE!</v>
      </c>
      <c r="AW7" s="1" t="str">
        <f t="shared" si="4"/>
        <v>---</v>
      </c>
      <c r="AX7" s="1" t="str">
        <f t="shared" si="3"/>
        <v>---</v>
      </c>
      <c r="AY7" s="1"/>
      <c r="AZ7" s="1"/>
      <c r="BA7" s="1"/>
      <c r="BB7" s="1"/>
      <c r="BC7" s="1"/>
      <c r="BD7" s="29" t="s">
        <v>117</v>
      </c>
      <c r="BE7" s="161" t="str">
        <f>IF(H7="---","",VLOOKUP(H7,List167834567910231213141516172345674[],2,FALSE))</f>
        <v/>
      </c>
      <c r="BF7" s="161" t="str">
        <f>IF(I7="---","",VLOOKUP(I7,List167834567910231213141516172345674[],2,FALSE))</f>
        <v/>
      </c>
      <c r="BG7" s="161" t="str">
        <f>IF(J7="---","",VLOOKUP(J7,List167834567910231213141516172345674[],2,FALSE))</f>
        <v/>
      </c>
      <c r="BH7" s="161" t="str">
        <f>IF(K7="---","",VLOOKUP(K7,List167834567910231213141516172345674[],2,FALSE))</f>
        <v/>
      </c>
      <c r="BI7" s="161" t="str">
        <f>IF(L7="---","",VLOOKUP(L7,List167834567910231213141516172345674[],2,FALSE))</f>
        <v/>
      </c>
      <c r="BJ7" s="161" t="str">
        <f>IF(M7="---","",VLOOKUP(M7,List167834567910231213141516172345674[],2,FALSE))</f>
        <v/>
      </c>
      <c r="BK7" s="161" t="str">
        <f>IF(N7="---","",VLOOKUP(N7,List167834567910231213141516172345674[],2,FALSE))</f>
        <v/>
      </c>
      <c r="BL7" s="161" t="str">
        <f>IF(O7="---","",VLOOKUP(O7,List167834567910231213141516172345674[],2,FALSE))</f>
        <v/>
      </c>
      <c r="BM7" s="161" t="str">
        <f>IF(P7="---","",VLOOKUP(P7,List167834567910231213141516172345674[],2,FALSE))</f>
        <v/>
      </c>
      <c r="BN7" s="161" t="str">
        <f>IF(Q7="---","",VLOOKUP(Q7,List167834567910231213141516172345674[],2,FALSE))</f>
        <v/>
      </c>
      <c r="BO7" s="161" t="str">
        <f>IF(R7="---","",VLOOKUP(R7,List167834567910231213141516172345674[],2,FALSE))</f>
        <v/>
      </c>
      <c r="BP7" s="29" t="s">
        <v>117</v>
      </c>
      <c r="BQ7" s="161" t="str">
        <f>IF(T7="---","",VLOOKUP(T7,List167834567910231213141516172345674[],2,FALSE))</f>
        <v/>
      </c>
      <c r="BR7" s="161" t="str">
        <f>IF(U7="---","",VLOOKUP(U7,List167834567910231213141516172345674[],2,FALSE))</f>
        <v/>
      </c>
      <c r="BS7" s="161" t="str">
        <f>IF(V7="---","",VLOOKUP(V7,List167834567910231213141516172345674[],2,FALSE))</f>
        <v/>
      </c>
      <c r="BT7" s="161" t="str">
        <f>IF(W7="---","",VLOOKUP(W7,List167834567910231213141516172345674[],2,FALSE))</f>
        <v/>
      </c>
      <c r="BU7" s="161" t="str">
        <f>IF(X7="---","",VLOOKUP(X7,List167834567910231213141516172345674[],2,FALSE))</f>
        <v/>
      </c>
      <c r="BV7" s="161" t="str">
        <f>IF(Y7="---","",VLOOKUP(Y7,List167834567910231213141516172345674[],2,FALSE))</f>
        <v/>
      </c>
      <c r="BW7" s="161" t="str">
        <f>IF(Z7="---","",VLOOKUP(Z7,List167834567910231213141516172345674[],2,FALSE))</f>
        <v/>
      </c>
      <c r="BX7" s="161" t="str">
        <f>IF(AA7="---","",VLOOKUP(AA7,List167834567910231213141516172345674[],2,FALSE))</f>
        <v/>
      </c>
      <c r="BY7" s="161" t="str">
        <f>IF(AB7="---","",VLOOKUP(AB7,List167834567910231213141516172345674[],2,FALSE))</f>
        <v/>
      </c>
      <c r="BZ7" s="161" t="str">
        <f>IF(AC7="---","",VLOOKUP(AC7,List167834567910231213141516172345674[],2,FALSE))</f>
        <v/>
      </c>
      <c r="CA7" s="8"/>
      <c r="CB7" s="1"/>
      <c r="CC7" s="8"/>
      <c r="CD7" s="1"/>
      <c r="CE7" s="8"/>
      <c r="CF7" s="1"/>
      <c r="CG7" s="8"/>
      <c r="CH7" s="1"/>
      <c r="CI7" s="8"/>
    </row>
    <row r="8" spans="2:87" ht="13.5" customHeight="1" thickBot="1">
      <c r="B8" s="283"/>
      <c r="C8" s="369"/>
      <c r="D8" s="370"/>
      <c r="E8" s="365" t="s">
        <v>118</v>
      </c>
      <c r="F8" s="21"/>
      <c r="G8" s="22"/>
      <c r="H8" s="367" t="s">
        <v>105</v>
      </c>
      <c r="I8" s="367" t="s">
        <v>105</v>
      </c>
      <c r="J8" s="367" t="s">
        <v>105</v>
      </c>
      <c r="K8" s="367" t="s">
        <v>105</v>
      </c>
      <c r="L8" s="367" t="s">
        <v>105</v>
      </c>
      <c r="M8" s="367" t="s">
        <v>105</v>
      </c>
      <c r="N8" s="25" t="s">
        <v>105</v>
      </c>
      <c r="O8" s="25" t="s">
        <v>105</v>
      </c>
      <c r="P8" s="25" t="s">
        <v>105</v>
      </c>
      <c r="Q8" s="25" t="s">
        <v>105</v>
      </c>
      <c r="R8" s="32" t="s">
        <v>105</v>
      </c>
      <c r="S8" s="1"/>
      <c r="T8" s="367" t="s">
        <v>105</v>
      </c>
      <c r="U8" s="367" t="s">
        <v>105</v>
      </c>
      <c r="V8" s="367" t="s">
        <v>105</v>
      </c>
      <c r="W8" s="367" t="s">
        <v>105</v>
      </c>
      <c r="X8" s="367" t="s">
        <v>105</v>
      </c>
      <c r="Y8" s="371" t="s">
        <v>105</v>
      </c>
      <c r="Z8" s="371" t="s">
        <v>105</v>
      </c>
      <c r="AA8" s="371" t="s">
        <v>105</v>
      </c>
      <c r="AB8" s="371" t="s">
        <v>105</v>
      </c>
      <c r="AC8" s="371" t="s">
        <v>105</v>
      </c>
      <c r="AD8" s="8"/>
      <c r="AE8" s="8"/>
      <c r="AF8" s="27" t="str">
        <f t="shared" si="0"/>
        <v/>
      </c>
      <c r="AG8" s="27" t="str">
        <f t="shared" si="0"/>
        <v/>
      </c>
      <c r="AH8" s="27" t="str">
        <f t="shared" si="0"/>
        <v/>
      </c>
      <c r="AI8" s="27" t="str">
        <f t="shared" si="0"/>
        <v/>
      </c>
      <c r="AJ8" s="27" t="str">
        <f t="shared" si="0"/>
        <v/>
      </c>
      <c r="AK8" s="27" t="str">
        <f t="shared" si="0"/>
        <v/>
      </c>
      <c r="AL8" s="27" t="str">
        <f t="shared" si="0"/>
        <v/>
      </c>
      <c r="AM8" s="27" t="str">
        <f t="shared" si="0"/>
        <v/>
      </c>
      <c r="AN8" s="27" t="str">
        <f t="shared" si="0"/>
        <v/>
      </c>
      <c r="AO8" s="27" t="str">
        <f t="shared" si="0"/>
        <v/>
      </c>
      <c r="AP8" s="1"/>
      <c r="AQ8" s="28"/>
      <c r="AR8" s="29" t="s">
        <v>119</v>
      </c>
      <c r="AS8" s="30" t="str">
        <f t="shared" si="1"/>
        <v>---</v>
      </c>
      <c r="AT8" s="50" t="e">
        <f>VALUE(IF(AS8="---","",VLOOKUP(AS8,List167834567910231213141516172345674[],2,FALSE)))</f>
        <v>#VALUE!</v>
      </c>
      <c r="AU8" s="1" t="str">
        <f t="shared" si="2"/>
        <v>---</v>
      </c>
      <c r="AV8" s="1" t="e">
        <f>VALUE(IF(AU8="---","",VLOOKUP(AU8,List167834567910231213141516172345674[],2,FALSE)))</f>
        <v>#VALUE!</v>
      </c>
      <c r="AW8" s="1" t="str">
        <f t="shared" si="4"/>
        <v>---</v>
      </c>
      <c r="AX8" s="1" t="str">
        <f t="shared" si="3"/>
        <v>---</v>
      </c>
      <c r="AY8" s="1"/>
      <c r="AZ8" s="1"/>
      <c r="BA8" s="1"/>
      <c r="BB8" s="1"/>
      <c r="BC8" s="1"/>
      <c r="BD8" s="29" t="s">
        <v>119</v>
      </c>
      <c r="BE8" s="161" t="str">
        <f>IF(H8="---","",VLOOKUP(H8,List167834567910231213141516172345674[],2,FALSE))</f>
        <v/>
      </c>
      <c r="BF8" s="161" t="str">
        <f>IF(I8="---","",VLOOKUP(I8,List167834567910231213141516172345674[],2,FALSE))</f>
        <v/>
      </c>
      <c r="BG8" s="161" t="str">
        <f>IF(J8="---","",VLOOKUP(J8,List167834567910231213141516172345674[],2,FALSE))</f>
        <v/>
      </c>
      <c r="BH8" s="161" t="str">
        <f>IF(K8="---","",VLOOKUP(K8,List167834567910231213141516172345674[],2,FALSE))</f>
        <v/>
      </c>
      <c r="BI8" s="161" t="str">
        <f>IF(L8="---","",VLOOKUP(L8,List167834567910231213141516172345674[],2,FALSE))</f>
        <v/>
      </c>
      <c r="BJ8" s="161" t="str">
        <f>IF(M8="---","",VLOOKUP(M8,List167834567910231213141516172345674[],2,FALSE))</f>
        <v/>
      </c>
      <c r="BK8" s="161" t="str">
        <f>IF(N8="---","",VLOOKUP(N8,List167834567910231213141516172345674[],2,FALSE))</f>
        <v/>
      </c>
      <c r="BL8" s="161" t="str">
        <f>IF(O8="---","",VLOOKUP(O8,List167834567910231213141516172345674[],2,FALSE))</f>
        <v/>
      </c>
      <c r="BM8" s="161" t="str">
        <f>IF(P8="---","",VLOOKUP(P8,List167834567910231213141516172345674[],2,FALSE))</f>
        <v/>
      </c>
      <c r="BN8" s="161" t="str">
        <f>IF(Q8="---","",VLOOKUP(Q8,List167834567910231213141516172345674[],2,FALSE))</f>
        <v/>
      </c>
      <c r="BO8" s="161" t="str">
        <f>IF(R8="---","",VLOOKUP(R8,List167834567910231213141516172345674[],2,FALSE))</f>
        <v/>
      </c>
      <c r="BP8" s="29" t="s">
        <v>119</v>
      </c>
      <c r="BQ8" s="161" t="str">
        <f>IF(T8="---","",VLOOKUP(T8,List167834567910231213141516172345674[],2,FALSE))</f>
        <v/>
      </c>
      <c r="BR8" s="161" t="str">
        <f>IF(U8="---","",VLOOKUP(U8,List167834567910231213141516172345674[],2,FALSE))</f>
        <v/>
      </c>
      <c r="BS8" s="161" t="str">
        <f>IF(V8="---","",VLOOKUP(V8,List167834567910231213141516172345674[],2,FALSE))</f>
        <v/>
      </c>
      <c r="BT8" s="161" t="str">
        <f>IF(W8="---","",VLOOKUP(W8,List167834567910231213141516172345674[],2,FALSE))</f>
        <v/>
      </c>
      <c r="BU8" s="161" t="str">
        <f>IF(X8="---","",VLOOKUP(X8,List167834567910231213141516172345674[],2,FALSE))</f>
        <v/>
      </c>
      <c r="BV8" s="161" t="str">
        <f>IF(Y8="---","",VLOOKUP(Y8,List167834567910231213141516172345674[],2,FALSE))</f>
        <v/>
      </c>
      <c r="BW8" s="161" t="str">
        <f>IF(Z8="---","",VLOOKUP(Z8,List167834567910231213141516172345674[],2,FALSE))</f>
        <v/>
      </c>
      <c r="BX8" s="161" t="str">
        <f>IF(AA8="---","",VLOOKUP(AA8,List167834567910231213141516172345674[],2,FALSE))</f>
        <v/>
      </c>
      <c r="BY8" s="161" t="str">
        <f>IF(AB8="---","",VLOOKUP(AB8,List167834567910231213141516172345674[],2,FALSE))</f>
        <v/>
      </c>
      <c r="BZ8" s="161" t="str">
        <f>IF(AC8="---","",VLOOKUP(AC8,List167834567910231213141516172345674[],2,FALSE))</f>
        <v/>
      </c>
      <c r="CA8" s="8"/>
      <c r="CB8" s="1"/>
      <c r="CC8" s="8"/>
      <c r="CD8" s="1"/>
      <c r="CE8" s="8"/>
      <c r="CF8" s="1"/>
      <c r="CG8" s="8"/>
      <c r="CH8" s="1"/>
      <c r="CI8" s="8"/>
    </row>
    <row r="9" spans="2:87" ht="13.5" customHeight="1" thickBot="1">
      <c r="B9" s="283"/>
      <c r="C9" s="363" t="s">
        <v>232</v>
      </c>
      <c r="D9" s="364"/>
      <c r="E9" s="365" t="s">
        <v>233</v>
      </c>
      <c r="F9" s="21"/>
      <c r="G9" s="22"/>
      <c r="H9" s="367" t="s">
        <v>105</v>
      </c>
      <c r="I9" s="367" t="s">
        <v>105</v>
      </c>
      <c r="J9" s="367" t="s">
        <v>105</v>
      </c>
      <c r="K9" s="367" t="s">
        <v>105</v>
      </c>
      <c r="L9" s="367" t="s">
        <v>105</v>
      </c>
      <c r="M9" s="367" t="s">
        <v>105</v>
      </c>
      <c r="N9" s="25" t="s">
        <v>105</v>
      </c>
      <c r="O9" s="25" t="s">
        <v>105</v>
      </c>
      <c r="P9" s="25" t="s">
        <v>105</v>
      </c>
      <c r="Q9" s="25" t="s">
        <v>105</v>
      </c>
      <c r="R9" s="32" t="s">
        <v>105</v>
      </c>
      <c r="S9" s="1"/>
      <c r="T9" s="367" t="s">
        <v>105</v>
      </c>
      <c r="U9" s="367" t="s">
        <v>105</v>
      </c>
      <c r="V9" s="367" t="s">
        <v>105</v>
      </c>
      <c r="W9" s="367" t="s">
        <v>105</v>
      </c>
      <c r="X9" s="367" t="s">
        <v>105</v>
      </c>
      <c r="Y9" s="371" t="s">
        <v>105</v>
      </c>
      <c r="Z9" s="371" t="s">
        <v>105</v>
      </c>
      <c r="AA9" s="371" t="s">
        <v>105</v>
      </c>
      <c r="AB9" s="371" t="s">
        <v>105</v>
      </c>
      <c r="AC9" s="371" t="s">
        <v>105</v>
      </c>
      <c r="AD9" s="8"/>
      <c r="AE9" s="8"/>
      <c r="AF9" s="27" t="str">
        <f t="shared" si="0"/>
        <v/>
      </c>
      <c r="AG9" s="27" t="str">
        <f t="shared" si="0"/>
        <v/>
      </c>
      <c r="AH9" s="27" t="str">
        <f t="shared" si="0"/>
        <v/>
      </c>
      <c r="AI9" s="27" t="str">
        <f t="shared" si="0"/>
        <v/>
      </c>
      <c r="AJ9" s="27" t="str">
        <f t="shared" si="0"/>
        <v/>
      </c>
      <c r="AK9" s="27" t="str">
        <f t="shared" si="0"/>
        <v/>
      </c>
      <c r="AL9" s="27" t="str">
        <f t="shared" si="0"/>
        <v/>
      </c>
      <c r="AM9" s="27" t="str">
        <f t="shared" si="0"/>
        <v/>
      </c>
      <c r="AN9" s="27" t="str">
        <f t="shared" si="0"/>
        <v/>
      </c>
      <c r="AO9" s="27" t="str">
        <f t="shared" si="0"/>
        <v/>
      </c>
      <c r="AP9" s="1"/>
      <c r="AQ9" s="28"/>
      <c r="AR9" s="29" t="s">
        <v>234</v>
      </c>
      <c r="AS9" s="30" t="str">
        <f t="shared" si="1"/>
        <v>---</v>
      </c>
      <c r="AT9" s="50" t="e">
        <f>VALUE(IF(AS9="---","",VLOOKUP(AS9,List167834567910231213141516172345674[],2,FALSE)))</f>
        <v>#VALUE!</v>
      </c>
      <c r="AU9" s="1" t="str">
        <f t="shared" si="2"/>
        <v>---</v>
      </c>
      <c r="AV9" s="1" t="e">
        <f>VALUE(IF(AU9="---","",VLOOKUP(AU9,List167834567910231213141516172345674[],2,FALSE)))</f>
        <v>#VALUE!</v>
      </c>
      <c r="AW9" s="1" t="str">
        <f t="shared" si="4"/>
        <v>---</v>
      </c>
      <c r="AX9" s="1" t="str">
        <f t="shared" si="3"/>
        <v>---</v>
      </c>
      <c r="AY9" s="1"/>
      <c r="AZ9" s="1"/>
      <c r="BA9" s="1"/>
      <c r="BB9" s="1"/>
      <c r="BC9" s="1"/>
      <c r="BD9" s="29" t="s">
        <v>234</v>
      </c>
      <c r="BE9" s="161" t="str">
        <f>IF(H9="---","",VLOOKUP(H9,List167834567910231213141516172345674[],2,FALSE))</f>
        <v/>
      </c>
      <c r="BF9" s="161" t="str">
        <f>IF(I9="---","",VLOOKUP(I9,List167834567910231213141516172345674[],2,FALSE))</f>
        <v/>
      </c>
      <c r="BG9" s="161" t="str">
        <f>IF(J9="---","",VLOOKUP(J9,List167834567910231213141516172345674[],2,FALSE))</f>
        <v/>
      </c>
      <c r="BH9" s="161" t="str">
        <f>IF(K9="---","",VLOOKUP(K9,List167834567910231213141516172345674[],2,FALSE))</f>
        <v/>
      </c>
      <c r="BI9" s="161" t="str">
        <f>IF(L9="---","",VLOOKUP(L9,List167834567910231213141516172345674[],2,FALSE))</f>
        <v/>
      </c>
      <c r="BJ9" s="161" t="str">
        <f>IF(M9="---","",VLOOKUP(M9,List167834567910231213141516172345674[],2,FALSE))</f>
        <v/>
      </c>
      <c r="BK9" s="161" t="str">
        <f>IF(N9="---","",VLOOKUP(N9,List167834567910231213141516172345674[],2,FALSE))</f>
        <v/>
      </c>
      <c r="BL9" s="161" t="str">
        <f>IF(O9="---","",VLOOKUP(O9,List167834567910231213141516172345674[],2,FALSE))</f>
        <v/>
      </c>
      <c r="BM9" s="161" t="str">
        <f>IF(P9="---","",VLOOKUP(P9,List167834567910231213141516172345674[],2,FALSE))</f>
        <v/>
      </c>
      <c r="BN9" s="161" t="str">
        <f>IF(Q9="---","",VLOOKUP(Q9,List167834567910231213141516172345674[],2,FALSE))</f>
        <v/>
      </c>
      <c r="BO9" s="161" t="str">
        <f>IF(R9="---","",VLOOKUP(R9,List167834567910231213141516172345674[],2,FALSE))</f>
        <v/>
      </c>
      <c r="BP9" s="29" t="s">
        <v>234</v>
      </c>
      <c r="BQ9" s="161" t="str">
        <f>IF(T9="---","",VLOOKUP(T9,List167834567910231213141516172345674[],2,FALSE))</f>
        <v/>
      </c>
      <c r="BR9" s="161" t="str">
        <f>IF(U9="---","",VLOOKUP(U9,List167834567910231213141516172345674[],2,FALSE))</f>
        <v/>
      </c>
      <c r="BS9" s="161" t="str">
        <f>IF(V9="---","",VLOOKUP(V9,List167834567910231213141516172345674[],2,FALSE))</f>
        <v/>
      </c>
      <c r="BT9" s="161" t="str">
        <f>IF(W9="---","",VLOOKUP(W9,List167834567910231213141516172345674[],2,FALSE))</f>
        <v/>
      </c>
      <c r="BU9" s="161" t="str">
        <f>IF(X9="---","",VLOOKUP(X9,List167834567910231213141516172345674[],2,FALSE))</f>
        <v/>
      </c>
      <c r="BV9" s="161" t="str">
        <f>IF(Y9="---","",VLOOKUP(Y9,List167834567910231213141516172345674[],2,FALSE))</f>
        <v/>
      </c>
      <c r="BW9" s="161" t="str">
        <f>IF(Z9="---","",VLOOKUP(Z9,List167834567910231213141516172345674[],2,FALSE))</f>
        <v/>
      </c>
      <c r="BX9" s="161" t="str">
        <f>IF(AA9="---","",VLOOKUP(AA9,List167834567910231213141516172345674[],2,FALSE))</f>
        <v/>
      </c>
      <c r="BY9" s="161" t="str">
        <f>IF(AB9="---","",VLOOKUP(AB9,List167834567910231213141516172345674[],2,FALSE))</f>
        <v/>
      </c>
      <c r="BZ9" s="161" t="str">
        <f>IF(AC9="---","",VLOOKUP(AC9,List167834567910231213141516172345674[],2,FALSE))</f>
        <v/>
      </c>
      <c r="CA9" s="8"/>
      <c r="CB9" s="1"/>
      <c r="CC9" s="8"/>
      <c r="CD9" s="1"/>
      <c r="CE9" s="8"/>
      <c r="CF9" s="1"/>
      <c r="CG9" s="8"/>
      <c r="CH9" s="1"/>
      <c r="CI9" s="8"/>
    </row>
    <row r="10" spans="2:87" ht="13.5" customHeight="1" thickBot="1">
      <c r="B10" s="283"/>
      <c r="C10" s="372"/>
      <c r="D10" s="373"/>
      <c r="E10" s="365" t="s">
        <v>235</v>
      </c>
      <c r="F10" s="21"/>
      <c r="G10" s="22"/>
      <c r="H10" s="367" t="s">
        <v>105</v>
      </c>
      <c r="I10" s="367" t="s">
        <v>105</v>
      </c>
      <c r="J10" s="367" t="s">
        <v>105</v>
      </c>
      <c r="K10" s="367" t="s">
        <v>105</v>
      </c>
      <c r="L10" s="367" t="s">
        <v>105</v>
      </c>
      <c r="M10" s="367" t="s">
        <v>105</v>
      </c>
      <c r="N10" s="25" t="s">
        <v>105</v>
      </c>
      <c r="O10" s="25" t="s">
        <v>105</v>
      </c>
      <c r="P10" s="25" t="s">
        <v>105</v>
      </c>
      <c r="Q10" s="25" t="s">
        <v>105</v>
      </c>
      <c r="R10" s="32" t="s">
        <v>105</v>
      </c>
      <c r="S10" s="1"/>
      <c r="T10" s="367" t="s">
        <v>105</v>
      </c>
      <c r="U10" s="367" t="s">
        <v>105</v>
      </c>
      <c r="V10" s="367" t="s">
        <v>105</v>
      </c>
      <c r="W10" s="367" t="s">
        <v>105</v>
      </c>
      <c r="X10" s="367" t="s">
        <v>105</v>
      </c>
      <c r="Y10" s="371" t="s">
        <v>105</v>
      </c>
      <c r="Z10" s="371" t="s">
        <v>105</v>
      </c>
      <c r="AA10" s="371" t="s">
        <v>105</v>
      </c>
      <c r="AB10" s="371" t="s">
        <v>105</v>
      </c>
      <c r="AC10" s="371" t="s">
        <v>105</v>
      </c>
      <c r="AD10" s="8"/>
      <c r="AE10" s="8"/>
      <c r="AF10" s="27" t="str">
        <f t="shared" si="0"/>
        <v/>
      </c>
      <c r="AG10" s="27" t="str">
        <f t="shared" si="0"/>
        <v/>
      </c>
      <c r="AH10" s="27" t="str">
        <f t="shared" si="0"/>
        <v/>
      </c>
      <c r="AI10" s="27" t="str">
        <f t="shared" si="0"/>
        <v/>
      </c>
      <c r="AJ10" s="27" t="str">
        <f t="shared" si="0"/>
        <v/>
      </c>
      <c r="AK10" s="27" t="str">
        <f t="shared" si="0"/>
        <v/>
      </c>
      <c r="AL10" s="27" t="str">
        <f t="shared" si="0"/>
        <v/>
      </c>
      <c r="AM10" s="27" t="str">
        <f t="shared" si="0"/>
        <v/>
      </c>
      <c r="AN10" s="27" t="str">
        <f t="shared" si="0"/>
        <v/>
      </c>
      <c r="AO10" s="27" t="str">
        <f t="shared" si="0"/>
        <v/>
      </c>
      <c r="AP10" s="1"/>
      <c r="AQ10" s="28"/>
      <c r="AR10" s="29" t="s">
        <v>236</v>
      </c>
      <c r="AS10" s="30" t="str">
        <f t="shared" si="1"/>
        <v>---</v>
      </c>
      <c r="AT10" s="50" t="e">
        <f>VALUE(IF(AS10="---","",VLOOKUP(AS10,List167834567910231213141516172345674[],2,FALSE)))</f>
        <v>#VALUE!</v>
      </c>
      <c r="AU10" s="1" t="str">
        <f t="shared" si="2"/>
        <v>---</v>
      </c>
      <c r="AV10" s="1" t="e">
        <f>VALUE(IF(AU10="---","",VLOOKUP(AU10,List167834567910231213141516172345674[],2,FALSE)))</f>
        <v>#VALUE!</v>
      </c>
      <c r="AW10" s="1" t="str">
        <f t="shared" si="4"/>
        <v>---</v>
      </c>
      <c r="AX10" s="1" t="str">
        <f t="shared" si="3"/>
        <v>---</v>
      </c>
      <c r="AY10" s="1"/>
      <c r="AZ10" s="1"/>
      <c r="BA10" s="1"/>
      <c r="BB10" s="1"/>
      <c r="BC10" s="1"/>
      <c r="BD10" s="29" t="s">
        <v>236</v>
      </c>
      <c r="BE10" s="161" t="str">
        <f>IF(H10="---","",VLOOKUP(H10,List167834567910231213141516172345674[],2,FALSE))</f>
        <v/>
      </c>
      <c r="BF10" s="161" t="str">
        <f>IF(I10="---","",VLOOKUP(I10,List167834567910231213141516172345674[],2,FALSE))</f>
        <v/>
      </c>
      <c r="BG10" s="161" t="str">
        <f>IF(J10="---","",VLOOKUP(J10,List167834567910231213141516172345674[],2,FALSE))</f>
        <v/>
      </c>
      <c r="BH10" s="161" t="str">
        <f>IF(K10="---","",VLOOKUP(K10,List167834567910231213141516172345674[],2,FALSE))</f>
        <v/>
      </c>
      <c r="BI10" s="161" t="str">
        <f>IF(L10="---","",VLOOKUP(L10,List167834567910231213141516172345674[],2,FALSE))</f>
        <v/>
      </c>
      <c r="BJ10" s="161" t="str">
        <f>IF(M10="---","",VLOOKUP(M10,List167834567910231213141516172345674[],2,FALSE))</f>
        <v/>
      </c>
      <c r="BK10" s="161" t="str">
        <f>IF(N10="---","",VLOOKUP(N10,List167834567910231213141516172345674[],2,FALSE))</f>
        <v/>
      </c>
      <c r="BL10" s="161" t="str">
        <f>IF(O10="---","",VLOOKUP(O10,List167834567910231213141516172345674[],2,FALSE))</f>
        <v/>
      </c>
      <c r="BM10" s="161" t="str">
        <f>IF(P10="---","",VLOOKUP(P10,List167834567910231213141516172345674[],2,FALSE))</f>
        <v/>
      </c>
      <c r="BN10" s="161" t="str">
        <f>IF(Q10="---","",VLOOKUP(Q10,List167834567910231213141516172345674[],2,FALSE))</f>
        <v/>
      </c>
      <c r="BO10" s="161" t="str">
        <f>IF(R10="---","",VLOOKUP(R10,List167834567910231213141516172345674[],2,FALSE))</f>
        <v/>
      </c>
      <c r="BP10" s="29" t="s">
        <v>236</v>
      </c>
      <c r="BQ10" s="161" t="str">
        <f>IF(T10="---","",VLOOKUP(T10,List167834567910231213141516172345674[],2,FALSE))</f>
        <v/>
      </c>
      <c r="BR10" s="161" t="str">
        <f>IF(U10="---","",VLOOKUP(U10,List167834567910231213141516172345674[],2,FALSE))</f>
        <v/>
      </c>
      <c r="BS10" s="161" t="str">
        <f>IF(V10="---","",VLOOKUP(V10,List167834567910231213141516172345674[],2,FALSE))</f>
        <v/>
      </c>
      <c r="BT10" s="161" t="str">
        <f>IF(W10="---","",VLOOKUP(W10,List167834567910231213141516172345674[],2,FALSE))</f>
        <v/>
      </c>
      <c r="BU10" s="161" t="str">
        <f>IF(X10="---","",VLOOKUP(X10,List167834567910231213141516172345674[],2,FALSE))</f>
        <v/>
      </c>
      <c r="BV10" s="161" t="str">
        <f>IF(Y10="---","",VLOOKUP(Y10,List167834567910231213141516172345674[],2,FALSE))</f>
        <v/>
      </c>
      <c r="BW10" s="161" t="str">
        <f>IF(Z10="---","",VLOOKUP(Z10,List167834567910231213141516172345674[],2,FALSE))</f>
        <v/>
      </c>
      <c r="BX10" s="161" t="str">
        <f>IF(AA10="---","",VLOOKUP(AA10,List167834567910231213141516172345674[],2,FALSE))</f>
        <v/>
      </c>
      <c r="BY10" s="161" t="str">
        <f>IF(AB10="---","",VLOOKUP(AB10,List167834567910231213141516172345674[],2,FALSE))</f>
        <v/>
      </c>
      <c r="BZ10" s="161" t="str">
        <f>IF(AC10="---","",VLOOKUP(AC10,List167834567910231213141516172345674[],2,FALSE))</f>
        <v/>
      </c>
      <c r="CA10" s="8"/>
      <c r="CB10" s="1"/>
      <c r="CC10" s="8"/>
      <c r="CD10" s="1"/>
      <c r="CE10" s="8"/>
      <c r="CF10" s="1"/>
      <c r="CG10" s="8"/>
      <c r="CH10" s="1"/>
      <c r="CI10" s="8"/>
    </row>
    <row r="11" spans="2:87" ht="13.5" customHeight="1" thickBot="1">
      <c r="B11" s="284"/>
      <c r="C11" s="369"/>
      <c r="D11" s="370"/>
      <c r="E11" s="365" t="s">
        <v>237</v>
      </c>
      <c r="F11" s="21"/>
      <c r="G11" s="22"/>
      <c r="H11" s="367" t="s">
        <v>105</v>
      </c>
      <c r="I11" s="367" t="s">
        <v>105</v>
      </c>
      <c r="J11" s="367" t="s">
        <v>105</v>
      </c>
      <c r="K11" s="367" t="s">
        <v>105</v>
      </c>
      <c r="L11" s="367" t="s">
        <v>105</v>
      </c>
      <c r="M11" s="367" t="s">
        <v>105</v>
      </c>
      <c r="N11" s="25" t="s">
        <v>105</v>
      </c>
      <c r="O11" s="25" t="s">
        <v>105</v>
      </c>
      <c r="P11" s="25" t="s">
        <v>105</v>
      </c>
      <c r="Q11" s="25" t="s">
        <v>105</v>
      </c>
      <c r="R11" s="32" t="s">
        <v>105</v>
      </c>
      <c r="S11" s="1"/>
      <c r="T11" s="367" t="s">
        <v>105</v>
      </c>
      <c r="U11" s="367" t="s">
        <v>105</v>
      </c>
      <c r="V11" s="367" t="s">
        <v>105</v>
      </c>
      <c r="W11" s="367" t="s">
        <v>105</v>
      </c>
      <c r="X11" s="367" t="s">
        <v>105</v>
      </c>
      <c r="Y11" s="371" t="s">
        <v>105</v>
      </c>
      <c r="Z11" s="371" t="s">
        <v>105</v>
      </c>
      <c r="AA11" s="371" t="s">
        <v>105</v>
      </c>
      <c r="AB11" s="371" t="s">
        <v>105</v>
      </c>
      <c r="AC11" s="371" t="s">
        <v>105</v>
      </c>
      <c r="AD11" s="8"/>
      <c r="AE11" s="8"/>
      <c r="AF11" s="27" t="str">
        <f t="shared" si="0"/>
        <v/>
      </c>
      <c r="AG11" s="27" t="str">
        <f t="shared" si="0"/>
        <v/>
      </c>
      <c r="AH11" s="27" t="str">
        <f t="shared" si="0"/>
        <v/>
      </c>
      <c r="AI11" s="27" t="str">
        <f t="shared" si="0"/>
        <v/>
      </c>
      <c r="AJ11" s="27" t="str">
        <f t="shared" si="0"/>
        <v/>
      </c>
      <c r="AK11" s="27" t="str">
        <f t="shared" si="0"/>
        <v/>
      </c>
      <c r="AL11" s="27" t="str">
        <f t="shared" si="0"/>
        <v/>
      </c>
      <c r="AM11" s="27" t="str">
        <f t="shared" si="0"/>
        <v/>
      </c>
      <c r="AN11" s="27" t="str">
        <f t="shared" si="0"/>
        <v/>
      </c>
      <c r="AO11" s="27" t="str">
        <f t="shared" si="0"/>
        <v/>
      </c>
      <c r="AP11" s="1"/>
      <c r="AQ11" s="28"/>
      <c r="AR11" s="29" t="s">
        <v>238</v>
      </c>
      <c r="AS11" s="30" t="str">
        <f t="shared" si="1"/>
        <v>---</v>
      </c>
      <c r="AT11" s="50" t="e">
        <f>VALUE(IF(AS11="---","",VLOOKUP(AS11,List167834567910231213141516172345674[],2,FALSE)))</f>
        <v>#VALUE!</v>
      </c>
      <c r="AU11" s="1" t="str">
        <f t="shared" si="2"/>
        <v>---</v>
      </c>
      <c r="AV11" s="1" t="e">
        <f>VALUE(IF(AU11="---","",VLOOKUP(AU11,List167834567910231213141516172345674[],2,FALSE)))</f>
        <v>#VALUE!</v>
      </c>
      <c r="AW11" s="1" t="str">
        <f t="shared" si="4"/>
        <v>---</v>
      </c>
      <c r="AX11" s="1" t="str">
        <f t="shared" si="3"/>
        <v>---</v>
      </c>
      <c r="AY11" s="1"/>
      <c r="AZ11" s="1"/>
      <c r="BA11" s="1"/>
      <c r="BB11" s="1"/>
      <c r="BC11" s="1"/>
      <c r="BD11" s="29" t="s">
        <v>238</v>
      </c>
      <c r="BE11" s="161" t="str">
        <f>IF(H11="---","",VLOOKUP(H11,List167834567910231213141516172345674[],2,FALSE))</f>
        <v/>
      </c>
      <c r="BF11" s="161" t="str">
        <f>IF(I11="---","",VLOOKUP(I11,List167834567910231213141516172345674[],2,FALSE))</f>
        <v/>
      </c>
      <c r="BG11" s="161" t="str">
        <f>IF(J11="---","",VLOOKUP(J11,List167834567910231213141516172345674[],2,FALSE))</f>
        <v/>
      </c>
      <c r="BH11" s="161" t="str">
        <f>IF(K11="---","",VLOOKUP(K11,List167834567910231213141516172345674[],2,FALSE))</f>
        <v/>
      </c>
      <c r="BI11" s="161" t="str">
        <f>IF(L11="---","",VLOOKUP(L11,List167834567910231213141516172345674[],2,FALSE))</f>
        <v/>
      </c>
      <c r="BJ11" s="161" t="str">
        <f>IF(M11="---","",VLOOKUP(M11,List167834567910231213141516172345674[],2,FALSE))</f>
        <v/>
      </c>
      <c r="BK11" s="161" t="str">
        <f>IF(N11="---","",VLOOKUP(N11,List167834567910231213141516172345674[],2,FALSE))</f>
        <v/>
      </c>
      <c r="BL11" s="161" t="str">
        <f>IF(O11="---","",VLOOKUP(O11,List167834567910231213141516172345674[],2,FALSE))</f>
        <v/>
      </c>
      <c r="BM11" s="161" t="str">
        <f>IF(P11="---","",VLOOKUP(P11,List167834567910231213141516172345674[],2,FALSE))</f>
        <v/>
      </c>
      <c r="BN11" s="161" t="str">
        <f>IF(Q11="---","",VLOOKUP(Q11,List167834567910231213141516172345674[],2,FALSE))</f>
        <v/>
      </c>
      <c r="BO11" s="161" t="str">
        <f>IF(R11="---","",VLOOKUP(R11,List167834567910231213141516172345674[],2,FALSE))</f>
        <v/>
      </c>
      <c r="BP11" s="29" t="s">
        <v>238</v>
      </c>
      <c r="BQ11" s="161" t="str">
        <f>IF(T11="---","",VLOOKUP(T11,List167834567910231213141516172345674[],2,FALSE))</f>
        <v/>
      </c>
      <c r="BR11" s="161" t="str">
        <f>IF(U11="---","",VLOOKUP(U11,List167834567910231213141516172345674[],2,FALSE))</f>
        <v/>
      </c>
      <c r="BS11" s="161" t="str">
        <f>IF(V11="---","",VLOOKUP(V11,List167834567910231213141516172345674[],2,FALSE))</f>
        <v/>
      </c>
      <c r="BT11" s="161" t="str">
        <f>IF(W11="---","",VLOOKUP(W11,List167834567910231213141516172345674[],2,FALSE))</f>
        <v/>
      </c>
      <c r="BU11" s="161" t="str">
        <f>IF(X11="---","",VLOOKUP(X11,List167834567910231213141516172345674[],2,FALSE))</f>
        <v/>
      </c>
      <c r="BV11" s="161" t="str">
        <f>IF(Y11="---","",VLOOKUP(Y11,List167834567910231213141516172345674[],2,FALSE))</f>
        <v/>
      </c>
      <c r="BW11" s="161" t="str">
        <f>IF(Z11="---","",VLOOKUP(Z11,List167834567910231213141516172345674[],2,FALSE))</f>
        <v/>
      </c>
      <c r="BX11" s="161" t="str">
        <f>IF(AA11="---","",VLOOKUP(AA11,List167834567910231213141516172345674[],2,FALSE))</f>
        <v/>
      </c>
      <c r="BY11" s="161" t="str">
        <f>IF(AB11="---","",VLOOKUP(AB11,List167834567910231213141516172345674[],2,FALSE))</f>
        <v/>
      </c>
      <c r="BZ11" s="161" t="str">
        <f>IF(AC11="---","",VLOOKUP(AC11,List167834567910231213141516172345674[],2,FALSE))</f>
        <v/>
      </c>
      <c r="CA11" s="8"/>
      <c r="CB11" s="1"/>
      <c r="CC11" s="8"/>
      <c r="CD11" s="1"/>
      <c r="CE11" s="8"/>
      <c r="CF11" s="1"/>
      <c r="CG11" s="8"/>
      <c r="CH11" s="1"/>
      <c r="CI11" s="8"/>
    </row>
    <row r="12" spans="2:87" ht="13.5" customHeight="1" thickBot="1">
      <c r="B12" s="283">
        <v>2</v>
      </c>
      <c r="C12" s="374" t="s">
        <v>120</v>
      </c>
      <c r="D12" s="375"/>
      <c r="E12" s="365" t="s">
        <v>121</v>
      </c>
      <c r="F12" s="198"/>
      <c r="G12" s="199"/>
      <c r="H12" s="367" t="s">
        <v>105</v>
      </c>
      <c r="I12" s="367" t="s">
        <v>105</v>
      </c>
      <c r="J12" s="367" t="s">
        <v>105</v>
      </c>
      <c r="K12" s="367" t="s">
        <v>105</v>
      </c>
      <c r="L12" s="367" t="s">
        <v>105</v>
      </c>
      <c r="M12" s="367" t="s">
        <v>105</v>
      </c>
      <c r="N12" s="25" t="s">
        <v>105</v>
      </c>
      <c r="O12" s="25" t="s">
        <v>105</v>
      </c>
      <c r="P12" s="25" t="s">
        <v>105</v>
      </c>
      <c r="Q12" s="25" t="s">
        <v>105</v>
      </c>
      <c r="R12" s="32" t="s">
        <v>105</v>
      </c>
      <c r="S12" s="1"/>
      <c r="T12" s="367" t="s">
        <v>105</v>
      </c>
      <c r="U12" s="367" t="s">
        <v>105</v>
      </c>
      <c r="V12" s="367" t="s">
        <v>105</v>
      </c>
      <c r="W12" s="367" t="s">
        <v>105</v>
      </c>
      <c r="X12" s="367" t="s">
        <v>105</v>
      </c>
      <c r="Y12" s="371" t="s">
        <v>105</v>
      </c>
      <c r="Z12" s="371" t="s">
        <v>105</v>
      </c>
      <c r="AA12" s="371" t="s">
        <v>105</v>
      </c>
      <c r="AB12" s="371" t="s">
        <v>105</v>
      </c>
      <c r="AC12" s="371" t="s">
        <v>105</v>
      </c>
      <c r="AD12" s="8"/>
      <c r="AE12" s="8"/>
      <c r="AF12" s="27" t="str">
        <f t="shared" si="0"/>
        <v/>
      </c>
      <c r="AG12" s="27" t="str">
        <f t="shared" si="0"/>
        <v/>
      </c>
      <c r="AH12" s="27" t="str">
        <f t="shared" si="0"/>
        <v/>
      </c>
      <c r="AI12" s="27" t="str">
        <f t="shared" si="0"/>
        <v/>
      </c>
      <c r="AJ12" s="27" t="str">
        <f t="shared" si="0"/>
        <v/>
      </c>
      <c r="AK12" s="27" t="str">
        <f t="shared" si="0"/>
        <v/>
      </c>
      <c r="AL12" s="27" t="str">
        <f t="shared" si="0"/>
        <v/>
      </c>
      <c r="AM12" s="27" t="str">
        <f t="shared" si="0"/>
        <v/>
      </c>
      <c r="AN12" s="27" t="str">
        <f t="shared" si="0"/>
        <v/>
      </c>
      <c r="AO12" s="27" t="str">
        <f t="shared" si="0"/>
        <v/>
      </c>
      <c r="AP12" s="1"/>
      <c r="AQ12" s="28"/>
      <c r="AR12" s="29" t="s">
        <v>122</v>
      </c>
      <c r="AS12" s="30" t="str">
        <f t="shared" si="1"/>
        <v>---</v>
      </c>
      <c r="AT12" s="50" t="e">
        <f>VALUE(IF(AS12="---","",VLOOKUP(AS12,List167834567910231213141516172345674[],2,FALSE)))</f>
        <v>#VALUE!</v>
      </c>
      <c r="AU12" s="1" t="str">
        <f t="shared" si="2"/>
        <v>---</v>
      </c>
      <c r="AV12" s="1" t="e">
        <f>VALUE(IF(AU12="---","",VLOOKUP(AU12,List167834567910231213141516172345674[],2,FALSE)))</f>
        <v>#VALUE!</v>
      </c>
      <c r="AW12" s="1" t="str">
        <f t="shared" si="4"/>
        <v>---</v>
      </c>
      <c r="AX12" s="1" t="str">
        <f t="shared" si="3"/>
        <v>---</v>
      </c>
      <c r="AY12" s="1"/>
      <c r="AZ12" s="1"/>
      <c r="BA12" s="1"/>
      <c r="BB12" s="1"/>
      <c r="BC12" s="1"/>
      <c r="BD12" s="29" t="s">
        <v>122</v>
      </c>
      <c r="BE12" s="161" t="str">
        <f>IF(H12="---","",VLOOKUP(H12,List167834567910231213141516172345674[],2,FALSE))</f>
        <v/>
      </c>
      <c r="BF12" s="161" t="str">
        <f>IF(I12="---","",VLOOKUP(I12,List167834567910231213141516172345674[],2,FALSE))</f>
        <v/>
      </c>
      <c r="BG12" s="161" t="str">
        <f>IF(J12="---","",VLOOKUP(J12,List167834567910231213141516172345674[],2,FALSE))</f>
        <v/>
      </c>
      <c r="BH12" s="161" t="str">
        <f>IF(K12="---","",VLOOKUP(K12,List167834567910231213141516172345674[],2,FALSE))</f>
        <v/>
      </c>
      <c r="BI12" s="161" t="str">
        <f>IF(L12="---","",VLOOKUP(L12,List167834567910231213141516172345674[],2,FALSE))</f>
        <v/>
      </c>
      <c r="BJ12" s="161" t="str">
        <f>IF(M12="---","",VLOOKUP(M12,List167834567910231213141516172345674[],2,FALSE))</f>
        <v/>
      </c>
      <c r="BK12" s="161" t="str">
        <f>IF(N12="---","",VLOOKUP(N12,List167834567910231213141516172345674[],2,FALSE))</f>
        <v/>
      </c>
      <c r="BL12" s="161" t="str">
        <f>IF(O12="---","",VLOOKUP(O12,List167834567910231213141516172345674[],2,FALSE))</f>
        <v/>
      </c>
      <c r="BM12" s="161" t="str">
        <f>IF(P12="---","",VLOOKUP(P12,List167834567910231213141516172345674[],2,FALSE))</f>
        <v/>
      </c>
      <c r="BN12" s="161" t="str">
        <f>IF(Q12="---","",VLOOKUP(Q12,List167834567910231213141516172345674[],2,FALSE))</f>
        <v/>
      </c>
      <c r="BO12" s="161" t="str">
        <f>IF(R12="---","",VLOOKUP(R12,List167834567910231213141516172345674[],2,FALSE))</f>
        <v/>
      </c>
      <c r="BP12" s="29" t="s">
        <v>122</v>
      </c>
      <c r="BQ12" s="161" t="str">
        <f>IF(T12="---","",VLOOKUP(T12,List167834567910231213141516172345674[],2,FALSE))</f>
        <v/>
      </c>
      <c r="BR12" s="161" t="str">
        <f>IF(U12="---","",VLOOKUP(U12,List167834567910231213141516172345674[],2,FALSE))</f>
        <v/>
      </c>
      <c r="BS12" s="161" t="str">
        <f>IF(V12="---","",VLOOKUP(V12,List167834567910231213141516172345674[],2,FALSE))</f>
        <v/>
      </c>
      <c r="BT12" s="161" t="str">
        <f>IF(W12="---","",VLOOKUP(W12,List167834567910231213141516172345674[],2,FALSE))</f>
        <v/>
      </c>
      <c r="BU12" s="161" t="str">
        <f>IF(X12="---","",VLOOKUP(X12,List167834567910231213141516172345674[],2,FALSE))</f>
        <v/>
      </c>
      <c r="BV12" s="161" t="str">
        <f>IF(Y12="---","",VLOOKUP(Y12,List167834567910231213141516172345674[],2,FALSE))</f>
        <v/>
      </c>
      <c r="BW12" s="161" t="str">
        <f>IF(Z12="---","",VLOOKUP(Z12,List167834567910231213141516172345674[],2,FALSE))</f>
        <v/>
      </c>
      <c r="BX12" s="161" t="str">
        <f>IF(AA12="---","",VLOOKUP(AA12,List167834567910231213141516172345674[],2,FALSE))</f>
        <v/>
      </c>
      <c r="BY12" s="161" t="str">
        <f>IF(AB12="---","",VLOOKUP(AB12,List167834567910231213141516172345674[],2,FALSE))</f>
        <v/>
      </c>
      <c r="BZ12" s="161" t="str">
        <f>IF(AC12="---","",VLOOKUP(AC12,List167834567910231213141516172345674[],2,FALSE))</f>
        <v/>
      </c>
      <c r="CA12" s="8"/>
      <c r="CB12" s="1"/>
      <c r="CC12" s="8"/>
      <c r="CD12" s="1"/>
      <c r="CE12" s="8"/>
      <c r="CF12" s="1"/>
      <c r="CG12" s="8"/>
      <c r="CH12" s="1"/>
      <c r="CI12" s="8"/>
    </row>
    <row r="13" spans="2:87" ht="13.5" customHeight="1" thickBot="1">
      <c r="B13" s="283"/>
      <c r="C13" s="374"/>
      <c r="D13" s="375"/>
      <c r="E13" s="365" t="s">
        <v>123</v>
      </c>
      <c r="F13" s="198"/>
      <c r="G13" s="199"/>
      <c r="H13" s="367" t="s">
        <v>105</v>
      </c>
      <c r="I13" s="367" t="s">
        <v>105</v>
      </c>
      <c r="J13" s="367" t="s">
        <v>105</v>
      </c>
      <c r="K13" s="367" t="s">
        <v>105</v>
      </c>
      <c r="L13" s="367" t="s">
        <v>105</v>
      </c>
      <c r="M13" s="367" t="s">
        <v>105</v>
      </c>
      <c r="N13" s="25" t="s">
        <v>105</v>
      </c>
      <c r="O13" s="25" t="s">
        <v>105</v>
      </c>
      <c r="P13" s="25" t="s">
        <v>105</v>
      </c>
      <c r="Q13" s="25" t="s">
        <v>105</v>
      </c>
      <c r="R13" s="32" t="s">
        <v>105</v>
      </c>
      <c r="S13" s="1"/>
      <c r="T13" s="367" t="s">
        <v>105</v>
      </c>
      <c r="U13" s="367" t="s">
        <v>105</v>
      </c>
      <c r="V13" s="367" t="s">
        <v>105</v>
      </c>
      <c r="W13" s="367" t="s">
        <v>105</v>
      </c>
      <c r="X13" s="367" t="s">
        <v>105</v>
      </c>
      <c r="Y13" s="371" t="s">
        <v>105</v>
      </c>
      <c r="Z13" s="371" t="s">
        <v>105</v>
      </c>
      <c r="AA13" s="371" t="s">
        <v>105</v>
      </c>
      <c r="AB13" s="371" t="s">
        <v>105</v>
      </c>
      <c r="AC13" s="371" t="s">
        <v>105</v>
      </c>
      <c r="AD13" s="8"/>
      <c r="AE13" s="8"/>
      <c r="AF13" s="27" t="str">
        <f t="shared" si="0"/>
        <v/>
      </c>
      <c r="AG13" s="27" t="str">
        <f t="shared" si="0"/>
        <v/>
      </c>
      <c r="AH13" s="27" t="str">
        <f t="shared" si="0"/>
        <v/>
      </c>
      <c r="AI13" s="27" t="str">
        <f t="shared" si="0"/>
        <v/>
      </c>
      <c r="AJ13" s="27" t="str">
        <f t="shared" si="0"/>
        <v/>
      </c>
      <c r="AK13" s="27" t="str">
        <f t="shared" si="0"/>
        <v/>
      </c>
      <c r="AL13" s="27" t="str">
        <f t="shared" si="0"/>
        <v/>
      </c>
      <c r="AM13" s="27" t="str">
        <f t="shared" si="0"/>
        <v/>
      </c>
      <c r="AN13" s="27" t="str">
        <f t="shared" si="0"/>
        <v/>
      </c>
      <c r="AO13" s="27" t="str">
        <f t="shared" si="0"/>
        <v/>
      </c>
      <c r="AP13" s="1"/>
      <c r="AQ13" s="28"/>
      <c r="AR13" s="29" t="s">
        <v>124</v>
      </c>
      <c r="AS13" s="30" t="str">
        <f t="shared" si="1"/>
        <v>---</v>
      </c>
      <c r="AT13" s="50" t="e">
        <f>VALUE(IF(AS13="---","",VLOOKUP(AS13,List167834567910231213141516172345674[],2,FALSE)))</f>
        <v>#VALUE!</v>
      </c>
      <c r="AU13" s="1" t="str">
        <f t="shared" si="2"/>
        <v>---</v>
      </c>
      <c r="AV13" s="1" t="e">
        <f>VALUE(IF(AU13="---","",VLOOKUP(AU13,List167834567910231213141516172345674[],2,FALSE)))</f>
        <v>#VALUE!</v>
      </c>
      <c r="AW13" s="1" t="str">
        <f t="shared" si="4"/>
        <v>---</v>
      </c>
      <c r="AX13" s="1" t="str">
        <f t="shared" si="3"/>
        <v>---</v>
      </c>
      <c r="AY13" s="1"/>
      <c r="AZ13" s="1"/>
      <c r="BA13" s="1"/>
      <c r="BB13" s="1"/>
      <c r="BC13" s="1"/>
      <c r="BD13" s="29" t="s">
        <v>124</v>
      </c>
      <c r="BE13" s="161" t="str">
        <f>IF(H13="---","",VLOOKUP(H13,List167834567910231213141516172345674[],2,FALSE))</f>
        <v/>
      </c>
      <c r="BF13" s="161" t="str">
        <f>IF(I13="---","",VLOOKUP(I13,List167834567910231213141516172345674[],2,FALSE))</f>
        <v/>
      </c>
      <c r="BG13" s="161" t="str">
        <f>IF(J13="---","",VLOOKUP(J13,List167834567910231213141516172345674[],2,FALSE))</f>
        <v/>
      </c>
      <c r="BH13" s="161" t="str">
        <f>IF(K13="---","",VLOOKUP(K13,List167834567910231213141516172345674[],2,FALSE))</f>
        <v/>
      </c>
      <c r="BI13" s="161" t="str">
        <f>IF(L13="---","",VLOOKUP(L13,List167834567910231213141516172345674[],2,FALSE))</f>
        <v/>
      </c>
      <c r="BJ13" s="161" t="str">
        <f>IF(M13="---","",VLOOKUP(M13,List167834567910231213141516172345674[],2,FALSE))</f>
        <v/>
      </c>
      <c r="BK13" s="161" t="str">
        <f>IF(N13="---","",VLOOKUP(N13,List167834567910231213141516172345674[],2,FALSE))</f>
        <v/>
      </c>
      <c r="BL13" s="161" t="str">
        <f>IF(O13="---","",VLOOKUP(O13,List167834567910231213141516172345674[],2,FALSE))</f>
        <v/>
      </c>
      <c r="BM13" s="161" t="str">
        <f>IF(P13="---","",VLOOKUP(P13,List167834567910231213141516172345674[],2,FALSE))</f>
        <v/>
      </c>
      <c r="BN13" s="161" t="str">
        <f>IF(Q13="---","",VLOOKUP(Q13,List167834567910231213141516172345674[],2,FALSE))</f>
        <v/>
      </c>
      <c r="BO13" s="161" t="str">
        <f>IF(R13="---","",VLOOKUP(R13,List167834567910231213141516172345674[],2,FALSE))</f>
        <v/>
      </c>
      <c r="BP13" s="29" t="s">
        <v>124</v>
      </c>
      <c r="BQ13" s="161" t="str">
        <f>IF(T13="---","",VLOOKUP(T13,List167834567910231213141516172345674[],2,FALSE))</f>
        <v/>
      </c>
      <c r="BR13" s="161" t="str">
        <f>IF(U13="---","",VLOOKUP(U13,List167834567910231213141516172345674[],2,FALSE))</f>
        <v/>
      </c>
      <c r="BS13" s="161" t="str">
        <f>IF(V13="---","",VLOOKUP(V13,List167834567910231213141516172345674[],2,FALSE))</f>
        <v/>
      </c>
      <c r="BT13" s="161" t="str">
        <f>IF(W13="---","",VLOOKUP(W13,List167834567910231213141516172345674[],2,FALSE))</f>
        <v/>
      </c>
      <c r="BU13" s="161" t="str">
        <f>IF(X13="---","",VLOOKUP(X13,List167834567910231213141516172345674[],2,FALSE))</f>
        <v/>
      </c>
      <c r="BV13" s="161" t="str">
        <f>IF(Y13="---","",VLOOKUP(Y13,List167834567910231213141516172345674[],2,FALSE))</f>
        <v/>
      </c>
      <c r="BW13" s="161" t="str">
        <f>IF(Z13="---","",VLOOKUP(Z13,List167834567910231213141516172345674[],2,FALSE))</f>
        <v/>
      </c>
      <c r="BX13" s="161" t="str">
        <f>IF(AA13="---","",VLOOKUP(AA13,List167834567910231213141516172345674[],2,FALSE))</f>
        <v/>
      </c>
      <c r="BY13" s="161" t="str">
        <f>IF(AB13="---","",VLOOKUP(AB13,List167834567910231213141516172345674[],2,FALSE))</f>
        <v/>
      </c>
      <c r="BZ13" s="161" t="str">
        <f>IF(AC13="---","",VLOOKUP(AC13,List167834567910231213141516172345674[],2,FALSE))</f>
        <v/>
      </c>
      <c r="CA13" s="8"/>
      <c r="CB13" s="1"/>
      <c r="CC13" s="8"/>
      <c r="CD13" s="1"/>
      <c r="CE13" s="8"/>
      <c r="CF13" s="1"/>
      <c r="CG13" s="8"/>
      <c r="CH13" s="1"/>
      <c r="CI13" s="8"/>
    </row>
    <row r="14" spans="2:87" ht="13.5" customHeight="1" thickBot="1">
      <c r="B14" s="283"/>
      <c r="C14" s="374"/>
      <c r="D14" s="375"/>
      <c r="E14" s="365" t="s">
        <v>125</v>
      </c>
      <c r="F14" s="198"/>
      <c r="G14" s="199"/>
      <c r="H14" s="367" t="s">
        <v>105</v>
      </c>
      <c r="I14" s="367" t="s">
        <v>105</v>
      </c>
      <c r="J14" s="367" t="s">
        <v>105</v>
      </c>
      <c r="K14" s="367" t="s">
        <v>105</v>
      </c>
      <c r="L14" s="367" t="s">
        <v>105</v>
      </c>
      <c r="M14" s="367" t="s">
        <v>105</v>
      </c>
      <c r="N14" s="25" t="s">
        <v>105</v>
      </c>
      <c r="O14" s="25" t="s">
        <v>105</v>
      </c>
      <c r="P14" s="25" t="s">
        <v>105</v>
      </c>
      <c r="Q14" s="25" t="s">
        <v>105</v>
      </c>
      <c r="R14" s="32" t="s">
        <v>105</v>
      </c>
      <c r="S14" s="1"/>
      <c r="T14" s="367" t="s">
        <v>105</v>
      </c>
      <c r="U14" s="367" t="s">
        <v>105</v>
      </c>
      <c r="V14" s="367" t="s">
        <v>105</v>
      </c>
      <c r="W14" s="367" t="s">
        <v>105</v>
      </c>
      <c r="X14" s="367" t="s">
        <v>105</v>
      </c>
      <c r="Y14" s="371" t="s">
        <v>105</v>
      </c>
      <c r="Z14" s="371" t="s">
        <v>105</v>
      </c>
      <c r="AA14" s="371" t="s">
        <v>105</v>
      </c>
      <c r="AB14" s="371" t="s">
        <v>105</v>
      </c>
      <c r="AC14" s="371" t="s">
        <v>105</v>
      </c>
      <c r="AD14" s="8"/>
      <c r="AE14" s="8"/>
      <c r="AF14" s="27" t="str">
        <f t="shared" si="0"/>
        <v/>
      </c>
      <c r="AG14" s="27" t="str">
        <f t="shared" si="0"/>
        <v/>
      </c>
      <c r="AH14" s="27" t="str">
        <f t="shared" si="0"/>
        <v/>
      </c>
      <c r="AI14" s="27" t="str">
        <f t="shared" si="0"/>
        <v/>
      </c>
      <c r="AJ14" s="27" t="str">
        <f t="shared" si="0"/>
        <v/>
      </c>
      <c r="AK14" s="27" t="str">
        <f t="shared" si="0"/>
        <v/>
      </c>
      <c r="AL14" s="27" t="str">
        <f t="shared" si="0"/>
        <v/>
      </c>
      <c r="AM14" s="27" t="str">
        <f t="shared" si="0"/>
        <v/>
      </c>
      <c r="AN14" s="27" t="str">
        <f t="shared" si="0"/>
        <v/>
      </c>
      <c r="AO14" s="27" t="str">
        <f t="shared" si="0"/>
        <v/>
      </c>
      <c r="AP14" s="1"/>
      <c r="AQ14" s="28"/>
      <c r="AR14" s="29" t="s">
        <v>126</v>
      </c>
      <c r="AS14" s="30" t="str">
        <f t="shared" si="1"/>
        <v>---</v>
      </c>
      <c r="AT14" s="50" t="e">
        <f>VALUE(IF(AS14="---","",VLOOKUP(AS14,List167834567910231213141516172345674[],2,FALSE)))</f>
        <v>#VALUE!</v>
      </c>
      <c r="AU14" s="1" t="str">
        <f t="shared" si="2"/>
        <v>---</v>
      </c>
      <c r="AV14" s="1" t="e">
        <f>VALUE(IF(AU14="---","",VLOOKUP(AU14,List167834567910231213141516172345674[],2,FALSE)))</f>
        <v>#VALUE!</v>
      </c>
      <c r="AW14" s="1" t="str">
        <f t="shared" si="4"/>
        <v>---</v>
      </c>
      <c r="AX14" s="1" t="str">
        <f t="shared" si="3"/>
        <v>---</v>
      </c>
      <c r="AY14" s="1"/>
      <c r="AZ14" s="1"/>
      <c r="BA14" s="1"/>
      <c r="BB14" s="1"/>
      <c r="BC14" s="1"/>
      <c r="BD14" s="29" t="s">
        <v>126</v>
      </c>
      <c r="BE14" s="161" t="str">
        <f>IF(H14="---","",VLOOKUP(H14,List167834567910231213141516172345674[],2,FALSE))</f>
        <v/>
      </c>
      <c r="BF14" s="161" t="str">
        <f>IF(I14="---","",VLOOKUP(I14,List167834567910231213141516172345674[],2,FALSE))</f>
        <v/>
      </c>
      <c r="BG14" s="161" t="str">
        <f>IF(J14="---","",VLOOKUP(J14,List167834567910231213141516172345674[],2,FALSE))</f>
        <v/>
      </c>
      <c r="BH14" s="161" t="str">
        <f>IF(K14="---","",VLOOKUP(K14,List167834567910231213141516172345674[],2,FALSE))</f>
        <v/>
      </c>
      <c r="BI14" s="161" t="str">
        <f>IF(L14="---","",VLOOKUP(L14,List167834567910231213141516172345674[],2,FALSE))</f>
        <v/>
      </c>
      <c r="BJ14" s="161" t="str">
        <f>IF(M14="---","",VLOOKUP(M14,List167834567910231213141516172345674[],2,FALSE))</f>
        <v/>
      </c>
      <c r="BK14" s="161" t="str">
        <f>IF(N14="---","",VLOOKUP(N14,List167834567910231213141516172345674[],2,FALSE))</f>
        <v/>
      </c>
      <c r="BL14" s="161" t="str">
        <f>IF(O14="---","",VLOOKUP(O14,List167834567910231213141516172345674[],2,FALSE))</f>
        <v/>
      </c>
      <c r="BM14" s="161" t="str">
        <f>IF(P14="---","",VLOOKUP(P14,List167834567910231213141516172345674[],2,FALSE))</f>
        <v/>
      </c>
      <c r="BN14" s="161" t="str">
        <f>IF(Q14="---","",VLOOKUP(Q14,List167834567910231213141516172345674[],2,FALSE))</f>
        <v/>
      </c>
      <c r="BO14" s="161" t="str">
        <f>IF(R14="---","",VLOOKUP(R14,List167834567910231213141516172345674[],2,FALSE))</f>
        <v/>
      </c>
      <c r="BP14" s="29" t="s">
        <v>126</v>
      </c>
      <c r="BQ14" s="161" t="str">
        <f>IF(T14="---","",VLOOKUP(T14,List167834567910231213141516172345674[],2,FALSE))</f>
        <v/>
      </c>
      <c r="BR14" s="161" t="str">
        <f>IF(U14="---","",VLOOKUP(U14,List167834567910231213141516172345674[],2,FALSE))</f>
        <v/>
      </c>
      <c r="BS14" s="161" t="str">
        <f>IF(V14="---","",VLOOKUP(V14,List167834567910231213141516172345674[],2,FALSE))</f>
        <v/>
      </c>
      <c r="BT14" s="161" t="str">
        <f>IF(W14="---","",VLOOKUP(W14,List167834567910231213141516172345674[],2,FALSE))</f>
        <v/>
      </c>
      <c r="BU14" s="161" t="str">
        <f>IF(X14="---","",VLOOKUP(X14,List167834567910231213141516172345674[],2,FALSE))</f>
        <v/>
      </c>
      <c r="BV14" s="161" t="str">
        <f>IF(Y14="---","",VLOOKUP(Y14,List167834567910231213141516172345674[],2,FALSE))</f>
        <v/>
      </c>
      <c r="BW14" s="161" t="str">
        <f>IF(Z14="---","",VLOOKUP(Z14,List167834567910231213141516172345674[],2,FALSE))</f>
        <v/>
      </c>
      <c r="BX14" s="161" t="str">
        <f>IF(AA14="---","",VLOOKUP(AA14,List167834567910231213141516172345674[],2,FALSE))</f>
        <v/>
      </c>
      <c r="BY14" s="161" t="str">
        <f>IF(AB14="---","",VLOOKUP(AB14,List167834567910231213141516172345674[],2,FALSE))</f>
        <v/>
      </c>
      <c r="BZ14" s="161" t="str">
        <f>IF(AC14="---","",VLOOKUP(AC14,List167834567910231213141516172345674[],2,FALSE))</f>
        <v/>
      </c>
      <c r="CA14" s="8"/>
      <c r="CB14" s="1"/>
      <c r="CC14" s="8"/>
      <c r="CD14" s="1"/>
      <c r="CE14" s="8"/>
      <c r="CF14" s="1"/>
      <c r="CG14" s="8"/>
      <c r="CH14" s="1"/>
      <c r="CI14" s="8"/>
    </row>
    <row r="15" spans="2:87" ht="13.5" customHeight="1" thickBot="1">
      <c r="B15" s="283"/>
      <c r="C15" s="287" t="s">
        <v>127</v>
      </c>
      <c r="D15" s="288"/>
      <c r="E15" s="198" t="s">
        <v>128</v>
      </c>
      <c r="F15" s="198"/>
      <c r="G15" s="199"/>
      <c r="H15" s="367" t="s">
        <v>105</v>
      </c>
      <c r="I15" s="367" t="s">
        <v>105</v>
      </c>
      <c r="J15" s="367" t="s">
        <v>105</v>
      </c>
      <c r="K15" s="367" t="s">
        <v>105</v>
      </c>
      <c r="L15" s="367" t="s">
        <v>105</v>
      </c>
      <c r="M15" s="367" t="s">
        <v>105</v>
      </c>
      <c r="N15" s="25" t="s">
        <v>105</v>
      </c>
      <c r="O15" s="25" t="s">
        <v>105</v>
      </c>
      <c r="P15" s="25" t="s">
        <v>105</v>
      </c>
      <c r="Q15" s="25" t="s">
        <v>105</v>
      </c>
      <c r="R15" s="32" t="s">
        <v>105</v>
      </c>
      <c r="S15" s="1"/>
      <c r="T15" s="367" t="s">
        <v>105</v>
      </c>
      <c r="U15" s="367" t="s">
        <v>105</v>
      </c>
      <c r="V15" s="367" t="s">
        <v>105</v>
      </c>
      <c r="W15" s="367" t="s">
        <v>105</v>
      </c>
      <c r="X15" s="367" t="s">
        <v>105</v>
      </c>
      <c r="Y15" s="371" t="s">
        <v>105</v>
      </c>
      <c r="Z15" s="371" t="s">
        <v>105</v>
      </c>
      <c r="AA15" s="371" t="s">
        <v>105</v>
      </c>
      <c r="AB15" s="371" t="s">
        <v>105</v>
      </c>
      <c r="AC15" s="371" t="s">
        <v>105</v>
      </c>
      <c r="AD15" s="8"/>
      <c r="AE15" s="8"/>
      <c r="AF15" s="27" t="str">
        <f t="shared" si="0"/>
        <v/>
      </c>
      <c r="AG15" s="27" t="str">
        <f t="shared" si="0"/>
        <v/>
      </c>
      <c r="AH15" s="27" t="str">
        <f t="shared" si="0"/>
        <v/>
      </c>
      <c r="AI15" s="27" t="str">
        <f t="shared" si="0"/>
        <v/>
      </c>
      <c r="AJ15" s="27" t="str">
        <f t="shared" si="0"/>
        <v/>
      </c>
      <c r="AK15" s="27" t="str">
        <f t="shared" si="0"/>
        <v/>
      </c>
      <c r="AL15" s="27" t="str">
        <f t="shared" si="0"/>
        <v/>
      </c>
      <c r="AM15" s="27" t="str">
        <f t="shared" si="0"/>
        <v/>
      </c>
      <c r="AN15" s="27" t="str">
        <f t="shared" si="0"/>
        <v/>
      </c>
      <c r="AO15" s="27" t="str">
        <f t="shared" si="0"/>
        <v/>
      </c>
      <c r="AP15" s="1"/>
      <c r="AQ15" s="28"/>
      <c r="AR15" s="29" t="s">
        <v>129</v>
      </c>
      <c r="AS15" s="30" t="str">
        <f t="shared" si="1"/>
        <v>---</v>
      </c>
      <c r="AT15" s="50" t="e">
        <f>VALUE(IF(AS15="---","",VLOOKUP(AS15,List167834567910231213141516172345674[],2,FALSE)))</f>
        <v>#VALUE!</v>
      </c>
      <c r="AU15" s="1" t="str">
        <f t="shared" si="2"/>
        <v>---</v>
      </c>
      <c r="AV15" s="1" t="e">
        <f>VALUE(IF(AU15="---","",VLOOKUP(AU15,List167834567910231213141516172345674[],2,FALSE)))</f>
        <v>#VALUE!</v>
      </c>
      <c r="AW15" s="1" t="str">
        <f t="shared" si="4"/>
        <v>---</v>
      </c>
      <c r="AX15" s="1" t="str">
        <f t="shared" si="3"/>
        <v>---</v>
      </c>
      <c r="AY15" s="1"/>
      <c r="AZ15" s="1"/>
      <c r="BA15" s="1"/>
      <c r="BB15" s="1"/>
      <c r="BC15" s="1"/>
      <c r="BD15" s="29" t="s">
        <v>129</v>
      </c>
      <c r="BE15" s="161" t="str">
        <f>IF(H15="---","",VLOOKUP(H15,List167834567910231213141516172345674[],2,FALSE))</f>
        <v/>
      </c>
      <c r="BF15" s="161" t="str">
        <f>IF(I15="---","",VLOOKUP(I15,List167834567910231213141516172345674[],2,FALSE))</f>
        <v/>
      </c>
      <c r="BG15" s="161" t="str">
        <f>IF(J15="---","",VLOOKUP(J15,List167834567910231213141516172345674[],2,FALSE))</f>
        <v/>
      </c>
      <c r="BH15" s="161" t="str">
        <f>IF(K15="---","",VLOOKUP(K15,List167834567910231213141516172345674[],2,FALSE))</f>
        <v/>
      </c>
      <c r="BI15" s="161" t="str">
        <f>IF(L15="---","",VLOOKUP(L15,List167834567910231213141516172345674[],2,FALSE))</f>
        <v/>
      </c>
      <c r="BJ15" s="161" t="str">
        <f>IF(M15="---","",VLOOKUP(M15,List167834567910231213141516172345674[],2,FALSE))</f>
        <v/>
      </c>
      <c r="BK15" s="161" t="str">
        <f>IF(N15="---","",VLOOKUP(N15,List167834567910231213141516172345674[],2,FALSE))</f>
        <v/>
      </c>
      <c r="BL15" s="161" t="str">
        <f>IF(O15="---","",VLOOKUP(O15,List167834567910231213141516172345674[],2,FALSE))</f>
        <v/>
      </c>
      <c r="BM15" s="161" t="str">
        <f>IF(P15="---","",VLOOKUP(P15,List167834567910231213141516172345674[],2,FALSE))</f>
        <v/>
      </c>
      <c r="BN15" s="161" t="str">
        <f>IF(Q15="---","",VLOOKUP(Q15,List167834567910231213141516172345674[],2,FALSE))</f>
        <v/>
      </c>
      <c r="BO15" s="161" t="str">
        <f>IF(R15="---","",VLOOKUP(R15,List167834567910231213141516172345674[],2,FALSE))</f>
        <v/>
      </c>
      <c r="BP15" s="29" t="s">
        <v>129</v>
      </c>
      <c r="BQ15" s="161" t="str">
        <f>IF(T15="---","",VLOOKUP(T15,List167834567910231213141516172345674[],2,FALSE))</f>
        <v/>
      </c>
      <c r="BR15" s="161" t="str">
        <f>IF(U15="---","",VLOOKUP(U15,List167834567910231213141516172345674[],2,FALSE))</f>
        <v/>
      </c>
      <c r="BS15" s="161" t="str">
        <f>IF(V15="---","",VLOOKUP(V15,List167834567910231213141516172345674[],2,FALSE))</f>
        <v/>
      </c>
      <c r="BT15" s="161" t="str">
        <f>IF(W15="---","",VLOOKUP(W15,List167834567910231213141516172345674[],2,FALSE))</f>
        <v/>
      </c>
      <c r="BU15" s="161" t="str">
        <f>IF(X15="---","",VLOOKUP(X15,List167834567910231213141516172345674[],2,FALSE))</f>
        <v/>
      </c>
      <c r="BV15" s="161" t="str">
        <f>IF(Y15="---","",VLOOKUP(Y15,List167834567910231213141516172345674[],2,FALSE))</f>
        <v/>
      </c>
      <c r="BW15" s="161" t="str">
        <f>IF(Z15="---","",VLOOKUP(Z15,List167834567910231213141516172345674[],2,FALSE))</f>
        <v/>
      </c>
      <c r="BX15" s="161" t="str">
        <f>IF(AA15="---","",VLOOKUP(AA15,List167834567910231213141516172345674[],2,FALSE))</f>
        <v/>
      </c>
      <c r="BY15" s="161" t="str">
        <f>IF(AB15="---","",VLOOKUP(AB15,List167834567910231213141516172345674[],2,FALSE))</f>
        <v/>
      </c>
      <c r="BZ15" s="161" t="str">
        <f>IF(AC15="---","",VLOOKUP(AC15,List167834567910231213141516172345674[],2,FALSE))</f>
        <v/>
      </c>
      <c r="CA15" s="8"/>
      <c r="CB15" s="1"/>
      <c r="CC15" s="8"/>
      <c r="CD15" s="1"/>
      <c r="CE15" s="8"/>
      <c r="CF15" s="1"/>
      <c r="CG15" s="8"/>
      <c r="CH15" s="1"/>
      <c r="CI15" s="8"/>
    </row>
    <row r="16" spans="2:87" ht="13.5" customHeight="1" thickBot="1">
      <c r="B16" s="283"/>
      <c r="C16" s="287"/>
      <c r="D16" s="288"/>
      <c r="E16" s="198" t="s">
        <v>130</v>
      </c>
      <c r="F16" s="198"/>
      <c r="G16" s="199"/>
      <c r="H16" s="367" t="s">
        <v>105</v>
      </c>
      <c r="I16" s="367" t="s">
        <v>105</v>
      </c>
      <c r="J16" s="367" t="s">
        <v>105</v>
      </c>
      <c r="K16" s="367" t="s">
        <v>105</v>
      </c>
      <c r="L16" s="367" t="s">
        <v>105</v>
      </c>
      <c r="M16" s="367" t="s">
        <v>105</v>
      </c>
      <c r="N16" s="25" t="s">
        <v>105</v>
      </c>
      <c r="O16" s="25" t="s">
        <v>105</v>
      </c>
      <c r="P16" s="25" t="s">
        <v>105</v>
      </c>
      <c r="Q16" s="25" t="s">
        <v>105</v>
      </c>
      <c r="R16" s="32" t="s">
        <v>105</v>
      </c>
      <c r="S16" s="1"/>
      <c r="T16" s="367" t="s">
        <v>105</v>
      </c>
      <c r="U16" s="367" t="s">
        <v>105</v>
      </c>
      <c r="V16" s="367" t="s">
        <v>105</v>
      </c>
      <c r="W16" s="367" t="s">
        <v>105</v>
      </c>
      <c r="X16" s="367" t="s">
        <v>105</v>
      </c>
      <c r="Y16" s="371" t="s">
        <v>105</v>
      </c>
      <c r="Z16" s="371" t="s">
        <v>105</v>
      </c>
      <c r="AA16" s="371" t="s">
        <v>105</v>
      </c>
      <c r="AB16" s="371" t="s">
        <v>105</v>
      </c>
      <c r="AC16" s="371" t="s">
        <v>105</v>
      </c>
      <c r="AD16" s="8"/>
      <c r="AE16" s="8"/>
      <c r="AF16" s="27" t="str">
        <f t="shared" si="0"/>
        <v/>
      </c>
      <c r="AG16" s="27" t="str">
        <f t="shared" si="0"/>
        <v/>
      </c>
      <c r="AH16" s="27" t="str">
        <f t="shared" si="0"/>
        <v/>
      </c>
      <c r="AI16" s="27" t="str">
        <f t="shared" si="0"/>
        <v/>
      </c>
      <c r="AJ16" s="27" t="str">
        <f t="shared" si="0"/>
        <v/>
      </c>
      <c r="AK16" s="27" t="str">
        <f t="shared" si="0"/>
        <v/>
      </c>
      <c r="AL16" s="27" t="str">
        <f t="shared" si="0"/>
        <v/>
      </c>
      <c r="AM16" s="27" t="str">
        <f t="shared" si="0"/>
        <v/>
      </c>
      <c r="AN16" s="27" t="str">
        <f t="shared" si="0"/>
        <v/>
      </c>
      <c r="AO16" s="27" t="str">
        <f t="shared" si="0"/>
        <v/>
      </c>
      <c r="AP16" s="1"/>
      <c r="AQ16" s="28"/>
      <c r="AR16" s="29" t="s">
        <v>131</v>
      </c>
      <c r="AS16" s="30" t="str">
        <f t="shared" si="1"/>
        <v>---</v>
      </c>
      <c r="AT16" s="50" t="e">
        <f>VALUE(IF(AS16="---","",VLOOKUP(AS16,List167834567910231213141516172345674[],2,FALSE)))</f>
        <v>#VALUE!</v>
      </c>
      <c r="AU16" s="1" t="str">
        <f t="shared" si="2"/>
        <v>---</v>
      </c>
      <c r="AV16" s="1" t="e">
        <f>VALUE(IF(AU16="---","",VLOOKUP(AU16,List167834567910231213141516172345674[],2,FALSE)))</f>
        <v>#VALUE!</v>
      </c>
      <c r="AW16" s="1" t="str">
        <f t="shared" si="4"/>
        <v>---</v>
      </c>
      <c r="AX16" s="1" t="str">
        <f t="shared" si="3"/>
        <v>---</v>
      </c>
      <c r="AY16" s="1"/>
      <c r="AZ16" s="1"/>
      <c r="BA16" s="1"/>
      <c r="BB16" s="1"/>
      <c r="BC16" s="1"/>
      <c r="BD16" s="29" t="s">
        <v>131</v>
      </c>
      <c r="BE16" s="161" t="str">
        <f>IF(H16="---","",VLOOKUP(H16,List167834567910231213141516172345674[],2,FALSE))</f>
        <v/>
      </c>
      <c r="BF16" s="161" t="str">
        <f>IF(I16="---","",VLOOKUP(I16,List167834567910231213141516172345674[],2,FALSE))</f>
        <v/>
      </c>
      <c r="BG16" s="161" t="str">
        <f>IF(J16="---","",VLOOKUP(J16,List167834567910231213141516172345674[],2,FALSE))</f>
        <v/>
      </c>
      <c r="BH16" s="161" t="str">
        <f>IF(K16="---","",VLOOKUP(K16,List167834567910231213141516172345674[],2,FALSE))</f>
        <v/>
      </c>
      <c r="BI16" s="161" t="str">
        <f>IF(L16="---","",VLOOKUP(L16,List167834567910231213141516172345674[],2,FALSE))</f>
        <v/>
      </c>
      <c r="BJ16" s="161" t="str">
        <f>IF(M16="---","",VLOOKUP(M16,List167834567910231213141516172345674[],2,FALSE))</f>
        <v/>
      </c>
      <c r="BK16" s="161" t="str">
        <f>IF(N16="---","",VLOOKUP(N16,List167834567910231213141516172345674[],2,FALSE))</f>
        <v/>
      </c>
      <c r="BL16" s="161" t="str">
        <f>IF(O16="---","",VLOOKUP(O16,List167834567910231213141516172345674[],2,FALSE))</f>
        <v/>
      </c>
      <c r="BM16" s="161" t="str">
        <f>IF(P16="---","",VLOOKUP(P16,List167834567910231213141516172345674[],2,FALSE))</f>
        <v/>
      </c>
      <c r="BN16" s="161" t="str">
        <f>IF(Q16="---","",VLOOKUP(Q16,List167834567910231213141516172345674[],2,FALSE))</f>
        <v/>
      </c>
      <c r="BO16" s="161" t="str">
        <f>IF(R16="---","",VLOOKUP(R16,List167834567910231213141516172345674[],2,FALSE))</f>
        <v/>
      </c>
      <c r="BP16" s="29" t="s">
        <v>131</v>
      </c>
      <c r="BQ16" s="161" t="str">
        <f>IF(T16="---","",VLOOKUP(T16,List167834567910231213141516172345674[],2,FALSE))</f>
        <v/>
      </c>
      <c r="BR16" s="161" t="str">
        <f>IF(U16="---","",VLOOKUP(U16,List167834567910231213141516172345674[],2,FALSE))</f>
        <v/>
      </c>
      <c r="BS16" s="161" t="str">
        <f>IF(V16="---","",VLOOKUP(V16,List167834567910231213141516172345674[],2,FALSE))</f>
        <v/>
      </c>
      <c r="BT16" s="161" t="str">
        <f>IF(W16="---","",VLOOKUP(W16,List167834567910231213141516172345674[],2,FALSE))</f>
        <v/>
      </c>
      <c r="BU16" s="161" t="str">
        <f>IF(X16="---","",VLOOKUP(X16,List167834567910231213141516172345674[],2,FALSE))</f>
        <v/>
      </c>
      <c r="BV16" s="161" t="str">
        <f>IF(Y16="---","",VLOOKUP(Y16,List167834567910231213141516172345674[],2,FALSE))</f>
        <v/>
      </c>
      <c r="BW16" s="161" t="str">
        <f>IF(Z16="---","",VLOOKUP(Z16,List167834567910231213141516172345674[],2,FALSE))</f>
        <v/>
      </c>
      <c r="BX16" s="161" t="str">
        <f>IF(AA16="---","",VLOOKUP(AA16,List167834567910231213141516172345674[],2,FALSE))</f>
        <v/>
      </c>
      <c r="BY16" s="161" t="str">
        <f>IF(AB16="---","",VLOOKUP(AB16,List167834567910231213141516172345674[],2,FALSE))</f>
        <v/>
      </c>
      <c r="BZ16" s="161" t="str">
        <f>IF(AC16="---","",VLOOKUP(AC16,List167834567910231213141516172345674[],2,FALSE))</f>
        <v/>
      </c>
      <c r="CA16" s="8"/>
      <c r="CB16" s="1"/>
      <c r="CC16" s="8"/>
      <c r="CD16" s="1"/>
      <c r="CE16" s="8"/>
      <c r="CF16" s="1"/>
      <c r="CG16" s="8"/>
      <c r="CH16" s="1"/>
      <c r="CI16" s="8"/>
    </row>
    <row r="17" spans="2:86" s="211" customFormat="1" ht="13.5" customHeight="1" thickBot="1">
      <c r="B17" s="283"/>
      <c r="C17" s="287"/>
      <c r="D17" s="288"/>
      <c r="E17" s="198" t="s">
        <v>132</v>
      </c>
      <c r="F17" s="198"/>
      <c r="G17" s="199"/>
      <c r="H17" s="367" t="s">
        <v>105</v>
      </c>
      <c r="I17" s="367" t="s">
        <v>105</v>
      </c>
      <c r="J17" s="367" t="s">
        <v>105</v>
      </c>
      <c r="K17" s="367" t="s">
        <v>105</v>
      </c>
      <c r="L17" s="367" t="s">
        <v>105</v>
      </c>
      <c r="M17" s="367" t="s">
        <v>105</v>
      </c>
      <c r="N17" s="25" t="s">
        <v>105</v>
      </c>
      <c r="O17" s="25" t="s">
        <v>105</v>
      </c>
      <c r="P17" s="25" t="s">
        <v>105</v>
      </c>
      <c r="Q17" s="25" t="s">
        <v>105</v>
      </c>
      <c r="R17" s="32" t="s">
        <v>105</v>
      </c>
      <c r="S17" s="1"/>
      <c r="T17" s="367" t="s">
        <v>105</v>
      </c>
      <c r="U17" s="367" t="s">
        <v>105</v>
      </c>
      <c r="V17" s="367" t="s">
        <v>105</v>
      </c>
      <c r="W17" s="367" t="s">
        <v>105</v>
      </c>
      <c r="X17" s="367" t="s">
        <v>105</v>
      </c>
      <c r="Y17" s="371" t="s">
        <v>105</v>
      </c>
      <c r="Z17" s="371" t="s">
        <v>105</v>
      </c>
      <c r="AA17" s="371" t="s">
        <v>105</v>
      </c>
      <c r="AB17" s="371" t="s">
        <v>105</v>
      </c>
      <c r="AC17" s="371" t="s">
        <v>105</v>
      </c>
      <c r="AD17" s="8"/>
      <c r="AE17" s="8"/>
      <c r="AF17" s="27" t="str">
        <f t="shared" si="0"/>
        <v/>
      </c>
      <c r="AG17" s="27" t="str">
        <f t="shared" si="0"/>
        <v/>
      </c>
      <c r="AH17" s="27" t="str">
        <f t="shared" si="0"/>
        <v/>
      </c>
      <c r="AI17" s="27" t="str">
        <f t="shared" si="0"/>
        <v/>
      </c>
      <c r="AJ17" s="27" t="str">
        <f t="shared" si="0"/>
        <v/>
      </c>
      <c r="AK17" s="27" t="str">
        <f t="shared" si="0"/>
        <v/>
      </c>
      <c r="AL17" s="27" t="str">
        <f t="shared" si="0"/>
        <v/>
      </c>
      <c r="AM17" s="27" t="str">
        <f t="shared" si="0"/>
        <v/>
      </c>
      <c r="AN17" s="27" t="str">
        <f t="shared" si="0"/>
        <v/>
      </c>
      <c r="AO17" s="27" t="str">
        <f t="shared" si="0"/>
        <v/>
      </c>
      <c r="AP17" s="1"/>
      <c r="AQ17" s="28"/>
      <c r="AR17" s="29" t="s">
        <v>133</v>
      </c>
      <c r="AS17" s="30" t="str">
        <f t="shared" si="1"/>
        <v>---</v>
      </c>
      <c r="AT17" s="50" t="e">
        <f>VALUE(IF(AS17="---","",VLOOKUP(AS17,List167834567910231213141516172345674[],2,FALSE)))</f>
        <v>#VALUE!</v>
      </c>
      <c r="AU17" s="1" t="str">
        <f t="shared" si="2"/>
        <v>---</v>
      </c>
      <c r="AV17" s="1" t="e">
        <f>VALUE(IF(AU17="---","",VLOOKUP(AU17,List167834567910231213141516172345674[],2,FALSE)))</f>
        <v>#VALUE!</v>
      </c>
      <c r="AW17" s="1" t="str">
        <f t="shared" si="4"/>
        <v>---</v>
      </c>
      <c r="AX17" s="1" t="str">
        <f t="shared" si="3"/>
        <v>---</v>
      </c>
      <c r="AY17" s="1"/>
      <c r="AZ17" s="8"/>
      <c r="BA17" s="8"/>
      <c r="BB17" s="1"/>
      <c r="BC17" s="1"/>
      <c r="BD17" s="29" t="s">
        <v>133</v>
      </c>
      <c r="BE17" s="161" t="str">
        <f>IF(H17="---","",VLOOKUP(H17,List167834567910231213141516172345674[],2,FALSE))</f>
        <v/>
      </c>
      <c r="BF17" s="161" t="str">
        <f>IF(I17="---","",VLOOKUP(I17,List167834567910231213141516172345674[],2,FALSE))</f>
        <v/>
      </c>
      <c r="BG17" s="161" t="str">
        <f>IF(J17="---","",VLOOKUP(J17,List167834567910231213141516172345674[],2,FALSE))</f>
        <v/>
      </c>
      <c r="BH17" s="161" t="str">
        <f>IF(K17="---","",VLOOKUP(K17,List167834567910231213141516172345674[],2,FALSE))</f>
        <v/>
      </c>
      <c r="BI17" s="161" t="str">
        <f>IF(L17="---","",VLOOKUP(L17,List167834567910231213141516172345674[],2,FALSE))</f>
        <v/>
      </c>
      <c r="BJ17" s="161" t="str">
        <f>IF(M17="---","",VLOOKUP(M17,List167834567910231213141516172345674[],2,FALSE))</f>
        <v/>
      </c>
      <c r="BK17" s="161" t="str">
        <f>IF(N17="---","",VLOOKUP(N17,List167834567910231213141516172345674[],2,FALSE))</f>
        <v/>
      </c>
      <c r="BL17" s="161" t="str">
        <f>IF(O17="---","",VLOOKUP(O17,List167834567910231213141516172345674[],2,FALSE))</f>
        <v/>
      </c>
      <c r="BM17" s="161" t="str">
        <f>IF(P17="---","",VLOOKUP(P17,List167834567910231213141516172345674[],2,FALSE))</f>
        <v/>
      </c>
      <c r="BN17" s="161" t="str">
        <f>IF(Q17="---","",VLOOKUP(Q17,List167834567910231213141516172345674[],2,FALSE))</f>
        <v/>
      </c>
      <c r="BO17" s="161" t="str">
        <f>IF(R17="---","",VLOOKUP(R17,List167834567910231213141516172345674[],2,FALSE))</f>
        <v/>
      </c>
      <c r="BP17" s="29" t="s">
        <v>133</v>
      </c>
      <c r="BQ17" s="161" t="str">
        <f>IF(T17="---","",VLOOKUP(T17,List167834567910231213141516172345674[],2,FALSE))</f>
        <v/>
      </c>
      <c r="BR17" s="161" t="str">
        <f>IF(U17="---","",VLOOKUP(U17,List167834567910231213141516172345674[],2,FALSE))</f>
        <v/>
      </c>
      <c r="BS17" s="161" t="str">
        <f>IF(V17="---","",VLOOKUP(V17,List167834567910231213141516172345674[],2,FALSE))</f>
        <v/>
      </c>
      <c r="BT17" s="161" t="str">
        <f>IF(W17="---","",VLOOKUP(W17,List167834567910231213141516172345674[],2,FALSE))</f>
        <v/>
      </c>
      <c r="BU17" s="161" t="str">
        <f>IF(X17="---","",VLOOKUP(X17,List167834567910231213141516172345674[],2,FALSE))</f>
        <v/>
      </c>
      <c r="BV17" s="161" t="str">
        <f>IF(Y17="---","",VLOOKUP(Y17,List167834567910231213141516172345674[],2,FALSE))</f>
        <v/>
      </c>
      <c r="BW17" s="161" t="str">
        <f>IF(Z17="---","",VLOOKUP(Z17,List167834567910231213141516172345674[],2,FALSE))</f>
        <v/>
      </c>
      <c r="BX17" s="161" t="str">
        <f>IF(AA17="---","",VLOOKUP(AA17,List167834567910231213141516172345674[],2,FALSE))</f>
        <v/>
      </c>
      <c r="BY17" s="161" t="str">
        <f>IF(AB17="---","",VLOOKUP(AB17,List167834567910231213141516172345674[],2,FALSE))</f>
        <v/>
      </c>
      <c r="BZ17" s="161" t="str">
        <f>IF(AC17="---","",VLOOKUP(AC17,List167834567910231213141516172345674[],2,FALSE))</f>
        <v/>
      </c>
      <c r="CA17" s="8"/>
      <c r="CB17" s="1"/>
      <c r="CC17" s="8"/>
      <c r="CD17" s="1"/>
      <c r="CE17" s="8"/>
      <c r="CF17" s="1"/>
      <c r="CG17" s="8"/>
      <c r="CH17" s="1"/>
    </row>
    <row r="18" spans="2:86" s="211" customFormat="1" ht="13.5" customHeight="1" thickBot="1">
      <c r="B18" s="283"/>
      <c r="C18" s="287" t="s">
        <v>134</v>
      </c>
      <c r="D18" s="288"/>
      <c r="E18" s="198" t="s">
        <v>135</v>
      </c>
      <c r="F18" s="198"/>
      <c r="G18" s="199"/>
      <c r="H18" s="367" t="s">
        <v>105</v>
      </c>
      <c r="I18" s="367" t="s">
        <v>105</v>
      </c>
      <c r="J18" s="367" t="s">
        <v>105</v>
      </c>
      <c r="K18" s="367" t="s">
        <v>105</v>
      </c>
      <c r="L18" s="367" t="s">
        <v>105</v>
      </c>
      <c r="M18" s="367" t="s">
        <v>105</v>
      </c>
      <c r="N18" s="25" t="s">
        <v>105</v>
      </c>
      <c r="O18" s="25" t="s">
        <v>105</v>
      </c>
      <c r="P18" s="25" t="s">
        <v>105</v>
      </c>
      <c r="Q18" s="25" t="s">
        <v>105</v>
      </c>
      <c r="R18" s="32" t="s">
        <v>105</v>
      </c>
      <c r="S18" s="1"/>
      <c r="T18" s="367" t="s">
        <v>105</v>
      </c>
      <c r="U18" s="367" t="s">
        <v>105</v>
      </c>
      <c r="V18" s="367" t="s">
        <v>105</v>
      </c>
      <c r="W18" s="367" t="s">
        <v>105</v>
      </c>
      <c r="X18" s="367" t="s">
        <v>105</v>
      </c>
      <c r="Y18" s="371" t="s">
        <v>105</v>
      </c>
      <c r="Z18" s="371" t="s">
        <v>105</v>
      </c>
      <c r="AA18" s="371" t="s">
        <v>105</v>
      </c>
      <c r="AB18" s="371" t="s">
        <v>105</v>
      </c>
      <c r="AC18" s="371" t="s">
        <v>105</v>
      </c>
      <c r="AD18" s="8"/>
      <c r="AE18" s="8"/>
      <c r="AF18" s="27" t="str">
        <f t="shared" si="0"/>
        <v/>
      </c>
      <c r="AG18" s="27" t="str">
        <f t="shared" si="0"/>
        <v/>
      </c>
      <c r="AH18" s="27" t="str">
        <f t="shared" si="0"/>
        <v/>
      </c>
      <c r="AI18" s="27" t="str">
        <f t="shared" si="0"/>
        <v/>
      </c>
      <c r="AJ18" s="27" t="str">
        <f t="shared" si="0"/>
        <v/>
      </c>
      <c r="AK18" s="27" t="str">
        <f t="shared" si="0"/>
        <v/>
      </c>
      <c r="AL18" s="27" t="str">
        <f t="shared" si="0"/>
        <v/>
      </c>
      <c r="AM18" s="27" t="str">
        <f t="shared" si="0"/>
        <v/>
      </c>
      <c r="AN18" s="27" t="str">
        <f t="shared" si="0"/>
        <v/>
      </c>
      <c r="AO18" s="27" t="str">
        <f t="shared" si="0"/>
        <v/>
      </c>
      <c r="AP18" s="1"/>
      <c r="AQ18" s="28"/>
      <c r="AR18" s="29" t="s">
        <v>136</v>
      </c>
      <c r="AS18" s="30" t="str">
        <f t="shared" si="1"/>
        <v>---</v>
      </c>
      <c r="AT18" s="50" t="e">
        <f>VALUE(IF(AS18="---","",VLOOKUP(AS18,List167834567910231213141516172345674[],2,FALSE)))</f>
        <v>#VALUE!</v>
      </c>
      <c r="AU18" s="1" t="str">
        <f t="shared" si="2"/>
        <v>---</v>
      </c>
      <c r="AV18" s="1" t="e">
        <f>VALUE(IF(AU18="---","",VLOOKUP(AU18,List167834567910231213141516172345674[],2,FALSE)))</f>
        <v>#VALUE!</v>
      </c>
      <c r="AW18" s="1" t="str">
        <f t="shared" si="4"/>
        <v>---</v>
      </c>
      <c r="AX18" s="1" t="str">
        <f t="shared" si="3"/>
        <v>---</v>
      </c>
      <c r="AY18" s="1"/>
      <c r="AZ18" s="8"/>
      <c r="BA18" s="8"/>
      <c r="BB18" s="1"/>
      <c r="BC18" s="1"/>
      <c r="BD18" s="29" t="s">
        <v>136</v>
      </c>
      <c r="BE18" s="161" t="str">
        <f>IF(H18="---","",VLOOKUP(H18,List167834567910231213141516172345674[],2,FALSE))</f>
        <v/>
      </c>
      <c r="BF18" s="161" t="str">
        <f>IF(I18="---","",VLOOKUP(I18,List167834567910231213141516172345674[],2,FALSE))</f>
        <v/>
      </c>
      <c r="BG18" s="161" t="str">
        <f>IF(J18="---","",VLOOKUP(J18,List167834567910231213141516172345674[],2,FALSE))</f>
        <v/>
      </c>
      <c r="BH18" s="161" t="str">
        <f>IF(K18="---","",VLOOKUP(K18,List167834567910231213141516172345674[],2,FALSE))</f>
        <v/>
      </c>
      <c r="BI18" s="161" t="str">
        <f>IF(L18="---","",VLOOKUP(L18,List167834567910231213141516172345674[],2,FALSE))</f>
        <v/>
      </c>
      <c r="BJ18" s="161" t="str">
        <f>IF(M18="---","",VLOOKUP(M18,List167834567910231213141516172345674[],2,FALSE))</f>
        <v/>
      </c>
      <c r="BK18" s="161" t="str">
        <f>IF(N18="---","",VLOOKUP(N18,List167834567910231213141516172345674[],2,FALSE))</f>
        <v/>
      </c>
      <c r="BL18" s="161" t="str">
        <f>IF(O18="---","",VLOOKUP(O18,List167834567910231213141516172345674[],2,FALSE))</f>
        <v/>
      </c>
      <c r="BM18" s="161" t="str">
        <f>IF(P18="---","",VLOOKUP(P18,List167834567910231213141516172345674[],2,FALSE))</f>
        <v/>
      </c>
      <c r="BN18" s="161" t="str">
        <f>IF(Q18="---","",VLOOKUP(Q18,List167834567910231213141516172345674[],2,FALSE))</f>
        <v/>
      </c>
      <c r="BO18" s="161" t="str">
        <f>IF(R18="---","",VLOOKUP(R18,List167834567910231213141516172345674[],2,FALSE))</f>
        <v/>
      </c>
      <c r="BP18" s="29" t="s">
        <v>136</v>
      </c>
      <c r="BQ18" s="161" t="str">
        <f>IF(T18="---","",VLOOKUP(T18,List167834567910231213141516172345674[],2,FALSE))</f>
        <v/>
      </c>
      <c r="BR18" s="161" t="str">
        <f>IF(U18="---","",VLOOKUP(U18,List167834567910231213141516172345674[],2,FALSE))</f>
        <v/>
      </c>
      <c r="BS18" s="161" t="str">
        <f>IF(V18="---","",VLOOKUP(V18,List167834567910231213141516172345674[],2,FALSE))</f>
        <v/>
      </c>
      <c r="BT18" s="161" t="str">
        <f>IF(W18="---","",VLOOKUP(W18,List167834567910231213141516172345674[],2,FALSE))</f>
        <v/>
      </c>
      <c r="BU18" s="161" t="str">
        <f>IF(X18="---","",VLOOKUP(X18,List167834567910231213141516172345674[],2,FALSE))</f>
        <v/>
      </c>
      <c r="BV18" s="161" t="str">
        <f>IF(Y18="---","",VLOOKUP(Y18,List167834567910231213141516172345674[],2,FALSE))</f>
        <v/>
      </c>
      <c r="BW18" s="161" t="str">
        <f>IF(Z18="---","",VLOOKUP(Z18,List167834567910231213141516172345674[],2,FALSE))</f>
        <v/>
      </c>
      <c r="BX18" s="161" t="str">
        <f>IF(AA18="---","",VLOOKUP(AA18,List167834567910231213141516172345674[],2,FALSE))</f>
        <v/>
      </c>
      <c r="BY18" s="161" t="str">
        <f>IF(AB18="---","",VLOOKUP(AB18,List167834567910231213141516172345674[],2,FALSE))</f>
        <v/>
      </c>
      <c r="BZ18" s="161" t="str">
        <f>IF(AC18="---","",VLOOKUP(AC18,List167834567910231213141516172345674[],2,FALSE))</f>
        <v/>
      </c>
      <c r="CA18" s="8"/>
      <c r="CB18" s="1"/>
      <c r="CC18" s="8"/>
      <c r="CD18" s="1"/>
      <c r="CE18" s="8"/>
      <c r="CF18" s="1"/>
      <c r="CG18" s="8"/>
      <c r="CH18" s="1"/>
    </row>
    <row r="19" spans="2:86" s="211" customFormat="1" ht="13.5" customHeight="1" thickBot="1">
      <c r="B19" s="283"/>
      <c r="C19" s="287"/>
      <c r="D19" s="288"/>
      <c r="E19" s="198" t="s">
        <v>137</v>
      </c>
      <c r="F19" s="198"/>
      <c r="G19" s="199"/>
      <c r="H19" s="367" t="s">
        <v>105</v>
      </c>
      <c r="I19" s="367" t="s">
        <v>105</v>
      </c>
      <c r="J19" s="367" t="s">
        <v>105</v>
      </c>
      <c r="K19" s="367" t="s">
        <v>105</v>
      </c>
      <c r="L19" s="367" t="s">
        <v>105</v>
      </c>
      <c r="M19" s="367" t="s">
        <v>105</v>
      </c>
      <c r="N19" s="25" t="s">
        <v>105</v>
      </c>
      <c r="O19" s="25" t="s">
        <v>105</v>
      </c>
      <c r="P19" s="25" t="s">
        <v>105</v>
      </c>
      <c r="Q19" s="25" t="s">
        <v>105</v>
      </c>
      <c r="R19" s="32" t="s">
        <v>105</v>
      </c>
      <c r="S19" s="1"/>
      <c r="T19" s="367" t="s">
        <v>105</v>
      </c>
      <c r="U19" s="367" t="s">
        <v>105</v>
      </c>
      <c r="V19" s="367" t="s">
        <v>105</v>
      </c>
      <c r="W19" s="367" t="s">
        <v>105</v>
      </c>
      <c r="X19" s="367" t="s">
        <v>105</v>
      </c>
      <c r="Y19" s="371" t="s">
        <v>105</v>
      </c>
      <c r="Z19" s="371" t="s">
        <v>105</v>
      </c>
      <c r="AA19" s="371" t="s">
        <v>105</v>
      </c>
      <c r="AB19" s="371" t="s">
        <v>105</v>
      </c>
      <c r="AC19" s="371" t="s">
        <v>105</v>
      </c>
      <c r="AD19" s="8"/>
      <c r="AE19" s="8"/>
      <c r="AF19" s="27" t="str">
        <f t="shared" si="0"/>
        <v/>
      </c>
      <c r="AG19" s="27" t="str">
        <f t="shared" si="0"/>
        <v/>
      </c>
      <c r="AH19" s="27" t="str">
        <f t="shared" si="0"/>
        <v/>
      </c>
      <c r="AI19" s="27" t="str">
        <f t="shared" si="0"/>
        <v/>
      </c>
      <c r="AJ19" s="27" t="str">
        <f t="shared" si="0"/>
        <v/>
      </c>
      <c r="AK19" s="27" t="str">
        <f t="shared" si="0"/>
        <v/>
      </c>
      <c r="AL19" s="27" t="str">
        <f t="shared" si="0"/>
        <v/>
      </c>
      <c r="AM19" s="27" t="str">
        <f t="shared" si="0"/>
        <v/>
      </c>
      <c r="AN19" s="27" t="str">
        <f t="shared" si="0"/>
        <v/>
      </c>
      <c r="AO19" s="27" t="str">
        <f t="shared" si="0"/>
        <v/>
      </c>
      <c r="AP19" s="1"/>
      <c r="AQ19" s="28"/>
      <c r="AR19" s="29" t="s">
        <v>138</v>
      </c>
      <c r="AS19" s="30" t="str">
        <f t="shared" si="1"/>
        <v>---</v>
      </c>
      <c r="AT19" s="50" t="e">
        <f>VALUE(IF(AS19="---","",VLOOKUP(AS19,List167834567910231213141516172345674[],2,FALSE)))</f>
        <v>#VALUE!</v>
      </c>
      <c r="AU19" s="1" t="str">
        <f t="shared" si="2"/>
        <v>---</v>
      </c>
      <c r="AV19" s="1" t="e">
        <f>VALUE(IF(AU19="---","",VLOOKUP(AU19,List167834567910231213141516172345674[],2,FALSE)))</f>
        <v>#VALUE!</v>
      </c>
      <c r="AW19" s="1" t="str">
        <f t="shared" si="4"/>
        <v>---</v>
      </c>
      <c r="AX19" s="1" t="str">
        <f t="shared" si="3"/>
        <v>---</v>
      </c>
      <c r="AY19" s="1"/>
      <c r="AZ19" s="8"/>
      <c r="BA19" s="8"/>
      <c r="BB19" s="1"/>
      <c r="BC19" s="1"/>
      <c r="BD19" s="29" t="s">
        <v>138</v>
      </c>
      <c r="BE19" s="161" t="str">
        <f>IF(H19="---","",VLOOKUP(H19,List167834567910231213141516172345674[],2,FALSE))</f>
        <v/>
      </c>
      <c r="BF19" s="161" t="str">
        <f>IF(I19="---","",VLOOKUP(I19,List167834567910231213141516172345674[],2,FALSE))</f>
        <v/>
      </c>
      <c r="BG19" s="161" t="str">
        <f>IF(J19="---","",VLOOKUP(J19,List167834567910231213141516172345674[],2,FALSE))</f>
        <v/>
      </c>
      <c r="BH19" s="161" t="str">
        <f>IF(K19="---","",VLOOKUP(K19,List167834567910231213141516172345674[],2,FALSE))</f>
        <v/>
      </c>
      <c r="BI19" s="161" t="str">
        <f>IF(L19="---","",VLOOKUP(L19,List167834567910231213141516172345674[],2,FALSE))</f>
        <v/>
      </c>
      <c r="BJ19" s="161" t="str">
        <f>IF(M19="---","",VLOOKUP(M19,List167834567910231213141516172345674[],2,FALSE))</f>
        <v/>
      </c>
      <c r="BK19" s="161" t="str">
        <f>IF(N19="---","",VLOOKUP(N19,List167834567910231213141516172345674[],2,FALSE))</f>
        <v/>
      </c>
      <c r="BL19" s="161" t="str">
        <f>IF(O19="---","",VLOOKUP(O19,List167834567910231213141516172345674[],2,FALSE))</f>
        <v/>
      </c>
      <c r="BM19" s="161" t="str">
        <f>IF(P19="---","",VLOOKUP(P19,List167834567910231213141516172345674[],2,FALSE))</f>
        <v/>
      </c>
      <c r="BN19" s="161" t="str">
        <f>IF(Q19="---","",VLOOKUP(Q19,List167834567910231213141516172345674[],2,FALSE))</f>
        <v/>
      </c>
      <c r="BO19" s="161" t="str">
        <f>IF(R19="---","",VLOOKUP(R19,List167834567910231213141516172345674[],2,FALSE))</f>
        <v/>
      </c>
      <c r="BP19" s="29" t="s">
        <v>138</v>
      </c>
      <c r="BQ19" s="161" t="str">
        <f>IF(T19="---","",VLOOKUP(T19,List167834567910231213141516172345674[],2,FALSE))</f>
        <v/>
      </c>
      <c r="BR19" s="161" t="str">
        <f>IF(U19="---","",VLOOKUP(U19,List167834567910231213141516172345674[],2,FALSE))</f>
        <v/>
      </c>
      <c r="BS19" s="161" t="str">
        <f>IF(V19="---","",VLOOKUP(V19,List167834567910231213141516172345674[],2,FALSE))</f>
        <v/>
      </c>
      <c r="BT19" s="161" t="str">
        <f>IF(W19="---","",VLOOKUP(W19,List167834567910231213141516172345674[],2,FALSE))</f>
        <v/>
      </c>
      <c r="BU19" s="161" t="str">
        <f>IF(X19="---","",VLOOKUP(X19,List167834567910231213141516172345674[],2,FALSE))</f>
        <v/>
      </c>
      <c r="BV19" s="161" t="str">
        <f>IF(Y19="---","",VLOOKUP(Y19,List167834567910231213141516172345674[],2,FALSE))</f>
        <v/>
      </c>
      <c r="BW19" s="161" t="str">
        <f>IF(Z19="---","",VLOOKUP(Z19,List167834567910231213141516172345674[],2,FALSE))</f>
        <v/>
      </c>
      <c r="BX19" s="161" t="str">
        <f>IF(AA19="---","",VLOOKUP(AA19,List167834567910231213141516172345674[],2,FALSE))</f>
        <v/>
      </c>
      <c r="BY19" s="161" t="str">
        <f>IF(AB19="---","",VLOOKUP(AB19,List167834567910231213141516172345674[],2,FALSE))</f>
        <v/>
      </c>
      <c r="BZ19" s="161" t="str">
        <f>IF(AC19="---","",VLOOKUP(AC19,List167834567910231213141516172345674[],2,FALSE))</f>
        <v/>
      </c>
      <c r="CA19" s="8"/>
      <c r="CB19" s="1"/>
      <c r="CC19" s="8"/>
      <c r="CD19" s="1"/>
      <c r="CE19" s="8"/>
      <c r="CF19" s="1"/>
      <c r="CG19" s="8"/>
      <c r="CH19" s="1"/>
    </row>
    <row r="20" spans="2:86" s="211" customFormat="1" ht="13.5" customHeight="1" thickBot="1">
      <c r="B20" s="283"/>
      <c r="C20" s="287"/>
      <c r="D20" s="288"/>
      <c r="E20" s="198" t="s">
        <v>139</v>
      </c>
      <c r="F20" s="198"/>
      <c r="G20" s="199"/>
      <c r="H20" s="367" t="s">
        <v>105</v>
      </c>
      <c r="I20" s="367" t="s">
        <v>105</v>
      </c>
      <c r="J20" s="367" t="s">
        <v>105</v>
      </c>
      <c r="K20" s="367" t="s">
        <v>105</v>
      </c>
      <c r="L20" s="367" t="s">
        <v>105</v>
      </c>
      <c r="M20" s="367" t="s">
        <v>105</v>
      </c>
      <c r="N20" s="25" t="s">
        <v>105</v>
      </c>
      <c r="O20" s="25" t="s">
        <v>105</v>
      </c>
      <c r="P20" s="25" t="s">
        <v>105</v>
      </c>
      <c r="Q20" s="25" t="s">
        <v>105</v>
      </c>
      <c r="R20" s="32" t="s">
        <v>105</v>
      </c>
      <c r="S20" s="1"/>
      <c r="T20" s="367" t="s">
        <v>105</v>
      </c>
      <c r="U20" s="367" t="s">
        <v>105</v>
      </c>
      <c r="V20" s="367" t="s">
        <v>105</v>
      </c>
      <c r="W20" s="367" t="s">
        <v>105</v>
      </c>
      <c r="X20" s="367" t="s">
        <v>105</v>
      </c>
      <c r="Y20" s="371" t="s">
        <v>105</v>
      </c>
      <c r="Z20" s="371" t="s">
        <v>105</v>
      </c>
      <c r="AA20" s="371" t="s">
        <v>105</v>
      </c>
      <c r="AB20" s="371" t="s">
        <v>105</v>
      </c>
      <c r="AC20" s="371" t="s">
        <v>105</v>
      </c>
      <c r="AD20" s="8"/>
      <c r="AE20" s="8"/>
      <c r="AF20" s="27" t="str">
        <f t="shared" si="0"/>
        <v/>
      </c>
      <c r="AG20" s="27" t="str">
        <f t="shared" si="0"/>
        <v/>
      </c>
      <c r="AH20" s="27" t="str">
        <f t="shared" si="0"/>
        <v/>
      </c>
      <c r="AI20" s="27" t="str">
        <f t="shared" si="0"/>
        <v/>
      </c>
      <c r="AJ20" s="27" t="str">
        <f t="shared" si="0"/>
        <v/>
      </c>
      <c r="AK20" s="27" t="str">
        <f t="shared" si="0"/>
        <v/>
      </c>
      <c r="AL20" s="27" t="str">
        <f t="shared" si="0"/>
        <v/>
      </c>
      <c r="AM20" s="27" t="str">
        <f t="shared" si="0"/>
        <v/>
      </c>
      <c r="AN20" s="27" t="str">
        <f t="shared" si="0"/>
        <v/>
      </c>
      <c r="AO20" s="27" t="str">
        <f t="shared" si="0"/>
        <v/>
      </c>
      <c r="AP20" s="1"/>
      <c r="AQ20" s="28"/>
      <c r="AR20" s="29" t="s">
        <v>140</v>
      </c>
      <c r="AS20" s="30" t="str">
        <f t="shared" si="1"/>
        <v>---</v>
      </c>
      <c r="AT20" s="50" t="e">
        <f>VALUE(IF(AS20="---","",VLOOKUP(AS20,List167834567910231213141516172345674[],2,FALSE)))</f>
        <v>#VALUE!</v>
      </c>
      <c r="AU20" s="1" t="str">
        <f t="shared" si="2"/>
        <v>---</v>
      </c>
      <c r="AV20" s="1" t="e">
        <f>VALUE(IF(AU20="---","",VLOOKUP(AU20,List167834567910231213141516172345674[],2,FALSE)))</f>
        <v>#VALUE!</v>
      </c>
      <c r="AW20" s="1" t="str">
        <f t="shared" si="4"/>
        <v>---</v>
      </c>
      <c r="AX20" s="1" t="str">
        <f t="shared" si="3"/>
        <v>---</v>
      </c>
      <c r="AY20" s="1"/>
      <c r="AZ20" s="8"/>
      <c r="BA20" s="8"/>
      <c r="BB20" s="1"/>
      <c r="BC20" s="1"/>
      <c r="BD20" s="29" t="s">
        <v>140</v>
      </c>
      <c r="BE20" s="161" t="str">
        <f>IF(H20="---","",VLOOKUP(H20,List167834567910231213141516172345674[],2,FALSE))</f>
        <v/>
      </c>
      <c r="BF20" s="161" t="str">
        <f>IF(I20="---","",VLOOKUP(I20,List167834567910231213141516172345674[],2,FALSE))</f>
        <v/>
      </c>
      <c r="BG20" s="161" t="str">
        <f>IF(J20="---","",VLOOKUP(J20,List167834567910231213141516172345674[],2,FALSE))</f>
        <v/>
      </c>
      <c r="BH20" s="161" t="str">
        <f>IF(K20="---","",VLOOKUP(K20,List167834567910231213141516172345674[],2,FALSE))</f>
        <v/>
      </c>
      <c r="BI20" s="161" t="str">
        <f>IF(L20="---","",VLOOKUP(L20,List167834567910231213141516172345674[],2,FALSE))</f>
        <v/>
      </c>
      <c r="BJ20" s="161" t="str">
        <f>IF(M20="---","",VLOOKUP(M20,List167834567910231213141516172345674[],2,FALSE))</f>
        <v/>
      </c>
      <c r="BK20" s="161" t="str">
        <f>IF(N20="---","",VLOOKUP(N20,List167834567910231213141516172345674[],2,FALSE))</f>
        <v/>
      </c>
      <c r="BL20" s="161" t="str">
        <f>IF(O20="---","",VLOOKUP(O20,List167834567910231213141516172345674[],2,FALSE))</f>
        <v/>
      </c>
      <c r="BM20" s="161" t="str">
        <f>IF(P20="---","",VLOOKUP(P20,List167834567910231213141516172345674[],2,FALSE))</f>
        <v/>
      </c>
      <c r="BN20" s="161" t="str">
        <f>IF(Q20="---","",VLOOKUP(Q20,List167834567910231213141516172345674[],2,FALSE))</f>
        <v/>
      </c>
      <c r="BO20" s="161" t="str">
        <f>IF(R20="---","",VLOOKUP(R20,List167834567910231213141516172345674[],2,FALSE))</f>
        <v/>
      </c>
      <c r="BP20" s="29" t="s">
        <v>140</v>
      </c>
      <c r="BQ20" s="161" t="str">
        <f>IF(T20="---","",VLOOKUP(T20,List167834567910231213141516172345674[],2,FALSE))</f>
        <v/>
      </c>
      <c r="BR20" s="161" t="str">
        <f>IF(U20="---","",VLOOKUP(U20,List167834567910231213141516172345674[],2,FALSE))</f>
        <v/>
      </c>
      <c r="BS20" s="161" t="str">
        <f>IF(V20="---","",VLOOKUP(V20,List167834567910231213141516172345674[],2,FALSE))</f>
        <v/>
      </c>
      <c r="BT20" s="161" t="str">
        <f>IF(W20="---","",VLOOKUP(W20,List167834567910231213141516172345674[],2,FALSE))</f>
        <v/>
      </c>
      <c r="BU20" s="161" t="str">
        <f>IF(X20="---","",VLOOKUP(X20,List167834567910231213141516172345674[],2,FALSE))</f>
        <v/>
      </c>
      <c r="BV20" s="161" t="str">
        <f>IF(Y20="---","",VLOOKUP(Y20,List167834567910231213141516172345674[],2,FALSE))</f>
        <v/>
      </c>
      <c r="BW20" s="161" t="str">
        <f>IF(Z20="---","",VLOOKUP(Z20,List167834567910231213141516172345674[],2,FALSE))</f>
        <v/>
      </c>
      <c r="BX20" s="161" t="str">
        <f>IF(AA20="---","",VLOOKUP(AA20,List167834567910231213141516172345674[],2,FALSE))</f>
        <v/>
      </c>
      <c r="BY20" s="161" t="str">
        <f>IF(AB20="---","",VLOOKUP(AB20,List167834567910231213141516172345674[],2,FALSE))</f>
        <v/>
      </c>
      <c r="BZ20" s="161" t="str">
        <f>IF(AC20="---","",VLOOKUP(AC20,List167834567910231213141516172345674[],2,FALSE))</f>
        <v/>
      </c>
      <c r="CA20" s="8"/>
      <c r="CB20" s="1"/>
      <c r="CC20" s="8"/>
      <c r="CD20" s="1"/>
      <c r="CE20" s="8"/>
      <c r="CF20" s="1"/>
      <c r="CG20" s="8"/>
      <c r="CH20" s="1"/>
    </row>
    <row r="21" spans="2:86" s="211" customFormat="1" ht="13.5" customHeight="1" thickBot="1">
      <c r="B21" s="283"/>
      <c r="C21" s="287" t="s">
        <v>141</v>
      </c>
      <c r="D21" s="288"/>
      <c r="E21" s="198" t="s">
        <v>142</v>
      </c>
      <c r="F21" s="198"/>
      <c r="G21" s="199"/>
      <c r="H21" s="367" t="s">
        <v>105</v>
      </c>
      <c r="I21" s="367" t="s">
        <v>105</v>
      </c>
      <c r="J21" s="367" t="s">
        <v>105</v>
      </c>
      <c r="K21" s="367" t="s">
        <v>105</v>
      </c>
      <c r="L21" s="367" t="s">
        <v>105</v>
      </c>
      <c r="M21" s="367" t="s">
        <v>105</v>
      </c>
      <c r="N21" s="25" t="s">
        <v>105</v>
      </c>
      <c r="O21" s="25" t="s">
        <v>105</v>
      </c>
      <c r="P21" s="25" t="s">
        <v>105</v>
      </c>
      <c r="Q21" s="25" t="s">
        <v>105</v>
      </c>
      <c r="R21" s="32" t="s">
        <v>105</v>
      </c>
      <c r="S21" s="1"/>
      <c r="T21" s="367" t="s">
        <v>105</v>
      </c>
      <c r="U21" s="367" t="s">
        <v>105</v>
      </c>
      <c r="V21" s="367" t="s">
        <v>105</v>
      </c>
      <c r="W21" s="367" t="s">
        <v>105</v>
      </c>
      <c r="X21" s="367" t="s">
        <v>105</v>
      </c>
      <c r="Y21" s="371" t="s">
        <v>105</v>
      </c>
      <c r="Z21" s="371" t="s">
        <v>105</v>
      </c>
      <c r="AA21" s="371" t="s">
        <v>105</v>
      </c>
      <c r="AB21" s="371" t="s">
        <v>105</v>
      </c>
      <c r="AC21" s="371" t="s">
        <v>105</v>
      </c>
      <c r="AD21" s="8"/>
      <c r="AE21" s="8"/>
      <c r="AF21" s="27" t="str">
        <f t="shared" si="0"/>
        <v/>
      </c>
      <c r="AG21" s="27" t="str">
        <f t="shared" si="0"/>
        <v/>
      </c>
      <c r="AH21" s="27" t="str">
        <f t="shared" si="0"/>
        <v/>
      </c>
      <c r="AI21" s="27" t="str">
        <f t="shared" si="0"/>
        <v/>
      </c>
      <c r="AJ21" s="27" t="str">
        <f t="shared" si="0"/>
        <v/>
      </c>
      <c r="AK21" s="27" t="str">
        <f t="shared" si="0"/>
        <v/>
      </c>
      <c r="AL21" s="27" t="str">
        <f t="shared" si="0"/>
        <v/>
      </c>
      <c r="AM21" s="27" t="str">
        <f t="shared" si="0"/>
        <v/>
      </c>
      <c r="AN21" s="27" t="str">
        <f t="shared" si="0"/>
        <v/>
      </c>
      <c r="AO21" s="27" t="str">
        <f t="shared" si="0"/>
        <v/>
      </c>
      <c r="AP21" s="1"/>
      <c r="AQ21" s="28"/>
      <c r="AR21" s="29" t="s">
        <v>143</v>
      </c>
      <c r="AS21" s="30" t="str">
        <f t="shared" si="1"/>
        <v>---</v>
      </c>
      <c r="AT21" s="50" t="e">
        <f>VALUE(IF(AS21="---","",VLOOKUP(AS21,List167834567910231213141516172345674[],2,FALSE)))</f>
        <v>#VALUE!</v>
      </c>
      <c r="AU21" s="1" t="str">
        <f t="shared" si="2"/>
        <v>---</v>
      </c>
      <c r="AV21" s="1" t="e">
        <f>VALUE(IF(AU21="---","",VLOOKUP(AU21,List167834567910231213141516172345674[],2,FALSE)))</f>
        <v>#VALUE!</v>
      </c>
      <c r="AW21" s="1" t="str">
        <f t="shared" si="4"/>
        <v>---</v>
      </c>
      <c r="AX21" s="1" t="str">
        <f t="shared" si="3"/>
        <v>---</v>
      </c>
      <c r="AY21" s="1"/>
      <c r="AZ21" s="8"/>
      <c r="BA21" s="8"/>
      <c r="BB21" s="1"/>
      <c r="BC21" s="1"/>
      <c r="BD21" s="29" t="s">
        <v>143</v>
      </c>
      <c r="BE21" s="161" t="str">
        <f>IF(H21="---","",VLOOKUP(H21,List167834567910231213141516172345674[],2,FALSE))</f>
        <v/>
      </c>
      <c r="BF21" s="161" t="str">
        <f>IF(I21="---","",VLOOKUP(I21,List167834567910231213141516172345674[],2,FALSE))</f>
        <v/>
      </c>
      <c r="BG21" s="161" t="str">
        <f>IF(J21="---","",VLOOKUP(J21,List167834567910231213141516172345674[],2,FALSE))</f>
        <v/>
      </c>
      <c r="BH21" s="161" t="str">
        <f>IF(K21="---","",VLOOKUP(K21,List167834567910231213141516172345674[],2,FALSE))</f>
        <v/>
      </c>
      <c r="BI21" s="161" t="str">
        <f>IF(L21="---","",VLOOKUP(L21,List167834567910231213141516172345674[],2,FALSE))</f>
        <v/>
      </c>
      <c r="BJ21" s="161" t="str">
        <f>IF(M21="---","",VLOOKUP(M21,List167834567910231213141516172345674[],2,FALSE))</f>
        <v/>
      </c>
      <c r="BK21" s="161" t="str">
        <f>IF(N21="---","",VLOOKUP(N21,List167834567910231213141516172345674[],2,FALSE))</f>
        <v/>
      </c>
      <c r="BL21" s="161" t="str">
        <f>IF(O21="---","",VLOOKUP(O21,List167834567910231213141516172345674[],2,FALSE))</f>
        <v/>
      </c>
      <c r="BM21" s="161" t="str">
        <f>IF(P21="---","",VLOOKUP(P21,List167834567910231213141516172345674[],2,FALSE))</f>
        <v/>
      </c>
      <c r="BN21" s="161" t="str">
        <f>IF(Q21="---","",VLOOKUP(Q21,List167834567910231213141516172345674[],2,FALSE))</f>
        <v/>
      </c>
      <c r="BO21" s="161" t="str">
        <f>IF(R21="---","",VLOOKUP(R21,List167834567910231213141516172345674[],2,FALSE))</f>
        <v/>
      </c>
      <c r="BP21" s="29" t="s">
        <v>143</v>
      </c>
      <c r="BQ21" s="161" t="str">
        <f>IF(T21="---","",VLOOKUP(T21,List167834567910231213141516172345674[],2,FALSE))</f>
        <v/>
      </c>
      <c r="BR21" s="161" t="str">
        <f>IF(U21="---","",VLOOKUP(U21,List167834567910231213141516172345674[],2,FALSE))</f>
        <v/>
      </c>
      <c r="BS21" s="161" t="str">
        <f>IF(V21="---","",VLOOKUP(V21,List167834567910231213141516172345674[],2,FALSE))</f>
        <v/>
      </c>
      <c r="BT21" s="161" t="str">
        <f>IF(W21="---","",VLOOKUP(W21,List167834567910231213141516172345674[],2,FALSE))</f>
        <v/>
      </c>
      <c r="BU21" s="161" t="str">
        <f>IF(X21="---","",VLOOKUP(X21,List167834567910231213141516172345674[],2,FALSE))</f>
        <v/>
      </c>
      <c r="BV21" s="161" t="str">
        <f>IF(Y21="---","",VLOOKUP(Y21,List167834567910231213141516172345674[],2,FALSE))</f>
        <v/>
      </c>
      <c r="BW21" s="161" t="str">
        <f>IF(Z21="---","",VLOOKUP(Z21,List167834567910231213141516172345674[],2,FALSE))</f>
        <v/>
      </c>
      <c r="BX21" s="161" t="str">
        <f>IF(AA21="---","",VLOOKUP(AA21,List167834567910231213141516172345674[],2,FALSE))</f>
        <v/>
      </c>
      <c r="BY21" s="161" t="str">
        <f>IF(AB21="---","",VLOOKUP(AB21,List167834567910231213141516172345674[],2,FALSE))</f>
        <v/>
      </c>
      <c r="BZ21" s="161" t="str">
        <f>IF(AC21="---","",VLOOKUP(AC21,List167834567910231213141516172345674[],2,FALSE))</f>
        <v/>
      </c>
      <c r="CA21" s="8"/>
      <c r="CB21" s="1"/>
      <c r="CC21" s="8"/>
      <c r="CD21" s="1"/>
      <c r="CE21" s="8"/>
      <c r="CF21" s="1"/>
      <c r="CG21" s="8"/>
      <c r="CH21" s="1"/>
    </row>
    <row r="22" spans="2:86" s="211" customFormat="1" ht="13.5" customHeight="1" thickBot="1">
      <c r="B22" s="283"/>
      <c r="C22" s="287"/>
      <c r="D22" s="288"/>
      <c r="E22" s="198" t="s">
        <v>144</v>
      </c>
      <c r="F22" s="198"/>
      <c r="G22" s="199"/>
      <c r="H22" s="367" t="s">
        <v>105</v>
      </c>
      <c r="I22" s="367" t="s">
        <v>105</v>
      </c>
      <c r="J22" s="367" t="s">
        <v>105</v>
      </c>
      <c r="K22" s="367" t="s">
        <v>105</v>
      </c>
      <c r="L22" s="367" t="s">
        <v>105</v>
      </c>
      <c r="M22" s="367" t="s">
        <v>105</v>
      </c>
      <c r="N22" s="25" t="s">
        <v>105</v>
      </c>
      <c r="O22" s="25" t="s">
        <v>105</v>
      </c>
      <c r="P22" s="25" t="s">
        <v>105</v>
      </c>
      <c r="Q22" s="25" t="s">
        <v>105</v>
      </c>
      <c r="R22" s="32" t="s">
        <v>105</v>
      </c>
      <c r="S22" s="1"/>
      <c r="T22" s="367" t="s">
        <v>105</v>
      </c>
      <c r="U22" s="367" t="s">
        <v>105</v>
      </c>
      <c r="V22" s="367" t="s">
        <v>105</v>
      </c>
      <c r="W22" s="367" t="s">
        <v>105</v>
      </c>
      <c r="X22" s="367" t="s">
        <v>105</v>
      </c>
      <c r="Y22" s="371" t="s">
        <v>105</v>
      </c>
      <c r="Z22" s="371" t="s">
        <v>105</v>
      </c>
      <c r="AA22" s="371" t="s">
        <v>105</v>
      </c>
      <c r="AB22" s="371" t="s">
        <v>105</v>
      </c>
      <c r="AC22" s="371" t="s">
        <v>105</v>
      </c>
      <c r="AD22" s="8"/>
      <c r="AE22" s="8"/>
      <c r="AF22" s="27" t="str">
        <f t="shared" si="0"/>
        <v/>
      </c>
      <c r="AG22" s="27" t="str">
        <f t="shared" si="0"/>
        <v/>
      </c>
      <c r="AH22" s="27" t="str">
        <f t="shared" si="0"/>
        <v/>
      </c>
      <c r="AI22" s="27" t="str">
        <f t="shared" si="0"/>
        <v/>
      </c>
      <c r="AJ22" s="27" t="str">
        <f t="shared" si="0"/>
        <v/>
      </c>
      <c r="AK22" s="27" t="str">
        <f t="shared" si="0"/>
        <v/>
      </c>
      <c r="AL22" s="27" t="str">
        <f t="shared" si="0"/>
        <v/>
      </c>
      <c r="AM22" s="27" t="str">
        <f t="shared" si="0"/>
        <v/>
      </c>
      <c r="AN22" s="27" t="str">
        <f t="shared" si="0"/>
        <v/>
      </c>
      <c r="AO22" s="27" t="str">
        <f t="shared" si="0"/>
        <v/>
      </c>
      <c r="AP22" s="1"/>
      <c r="AQ22" s="28"/>
      <c r="AR22" s="29" t="s">
        <v>145</v>
      </c>
      <c r="AS22" s="30" t="str">
        <f t="shared" si="1"/>
        <v>---</v>
      </c>
      <c r="AT22" s="50" t="e">
        <f>VALUE(IF(AS22="---","",VLOOKUP(AS22,List167834567910231213141516172345674[],2,FALSE)))</f>
        <v>#VALUE!</v>
      </c>
      <c r="AU22" s="1" t="str">
        <f t="shared" si="2"/>
        <v>---</v>
      </c>
      <c r="AV22" s="1" t="e">
        <f>VALUE(IF(AU22="---","",VLOOKUP(AU22,List167834567910231213141516172345674[],2,FALSE)))</f>
        <v>#VALUE!</v>
      </c>
      <c r="AW22" s="1" t="str">
        <f t="shared" si="4"/>
        <v>---</v>
      </c>
      <c r="AX22" s="1" t="str">
        <f t="shared" si="3"/>
        <v>---</v>
      </c>
      <c r="AY22" s="1"/>
      <c r="AZ22" s="1"/>
      <c r="BA22" s="1"/>
      <c r="BB22" s="1"/>
      <c r="BC22" s="1"/>
      <c r="BD22" s="29" t="s">
        <v>145</v>
      </c>
      <c r="BE22" s="161" t="str">
        <f>IF(H22="---","",VLOOKUP(H22,List167834567910231213141516172345674[],2,FALSE))</f>
        <v/>
      </c>
      <c r="BF22" s="161" t="str">
        <f>IF(I22="---","",VLOOKUP(I22,List167834567910231213141516172345674[],2,FALSE))</f>
        <v/>
      </c>
      <c r="BG22" s="161" t="str">
        <f>IF(J22="---","",VLOOKUP(J22,List167834567910231213141516172345674[],2,FALSE))</f>
        <v/>
      </c>
      <c r="BH22" s="161" t="str">
        <f>IF(K22="---","",VLOOKUP(K22,List167834567910231213141516172345674[],2,FALSE))</f>
        <v/>
      </c>
      <c r="BI22" s="161" t="str">
        <f>IF(L22="---","",VLOOKUP(L22,List167834567910231213141516172345674[],2,FALSE))</f>
        <v/>
      </c>
      <c r="BJ22" s="161" t="str">
        <f>IF(M22="---","",VLOOKUP(M22,List167834567910231213141516172345674[],2,FALSE))</f>
        <v/>
      </c>
      <c r="BK22" s="161" t="str">
        <f>IF(N22="---","",VLOOKUP(N22,List167834567910231213141516172345674[],2,FALSE))</f>
        <v/>
      </c>
      <c r="BL22" s="161" t="str">
        <f>IF(O22="---","",VLOOKUP(O22,List167834567910231213141516172345674[],2,FALSE))</f>
        <v/>
      </c>
      <c r="BM22" s="161" t="str">
        <f>IF(P22="---","",VLOOKUP(P22,List167834567910231213141516172345674[],2,FALSE))</f>
        <v/>
      </c>
      <c r="BN22" s="161" t="str">
        <f>IF(Q22="---","",VLOOKUP(Q22,List167834567910231213141516172345674[],2,FALSE))</f>
        <v/>
      </c>
      <c r="BO22" s="161" t="str">
        <f>IF(R22="---","",VLOOKUP(R22,List167834567910231213141516172345674[],2,FALSE))</f>
        <v/>
      </c>
      <c r="BP22" s="29" t="s">
        <v>145</v>
      </c>
      <c r="BQ22" s="161" t="str">
        <f>IF(T22="---","",VLOOKUP(T22,List167834567910231213141516172345674[],2,FALSE))</f>
        <v/>
      </c>
      <c r="BR22" s="161" t="str">
        <f>IF(U22="---","",VLOOKUP(U22,List167834567910231213141516172345674[],2,FALSE))</f>
        <v/>
      </c>
      <c r="BS22" s="161" t="str">
        <f>IF(V22="---","",VLOOKUP(V22,List167834567910231213141516172345674[],2,FALSE))</f>
        <v/>
      </c>
      <c r="BT22" s="161" t="str">
        <f>IF(W22="---","",VLOOKUP(W22,List167834567910231213141516172345674[],2,FALSE))</f>
        <v/>
      </c>
      <c r="BU22" s="161" t="str">
        <f>IF(X22="---","",VLOOKUP(X22,List167834567910231213141516172345674[],2,FALSE))</f>
        <v/>
      </c>
      <c r="BV22" s="161" t="str">
        <f>IF(Y22="---","",VLOOKUP(Y22,List167834567910231213141516172345674[],2,FALSE))</f>
        <v/>
      </c>
      <c r="BW22" s="161" t="str">
        <f>IF(Z22="---","",VLOOKUP(Z22,List167834567910231213141516172345674[],2,FALSE))</f>
        <v/>
      </c>
      <c r="BX22" s="161" t="str">
        <f>IF(AA22="---","",VLOOKUP(AA22,List167834567910231213141516172345674[],2,FALSE))</f>
        <v/>
      </c>
      <c r="BY22" s="161" t="str">
        <f>IF(AB22="---","",VLOOKUP(AB22,List167834567910231213141516172345674[],2,FALSE))</f>
        <v/>
      </c>
      <c r="BZ22" s="161" t="str">
        <f>IF(AC22="---","",VLOOKUP(AC22,List167834567910231213141516172345674[],2,FALSE))</f>
        <v/>
      </c>
      <c r="CA22" s="8"/>
      <c r="CB22" s="1"/>
      <c r="CC22" s="8"/>
      <c r="CD22" s="1"/>
      <c r="CE22" s="8"/>
      <c r="CF22" s="1"/>
      <c r="CG22" s="8"/>
      <c r="CH22" s="1"/>
    </row>
    <row r="23" spans="2:86" s="211" customFormat="1" ht="13.5" customHeight="1" thickBot="1">
      <c r="B23" s="284"/>
      <c r="C23" s="287"/>
      <c r="D23" s="288"/>
      <c r="E23" s="198" t="s">
        <v>146</v>
      </c>
      <c r="F23" s="198"/>
      <c r="G23" s="199"/>
      <c r="H23" s="367" t="s">
        <v>105</v>
      </c>
      <c r="I23" s="367" t="s">
        <v>105</v>
      </c>
      <c r="J23" s="367" t="s">
        <v>105</v>
      </c>
      <c r="K23" s="367" t="s">
        <v>105</v>
      </c>
      <c r="L23" s="367" t="s">
        <v>105</v>
      </c>
      <c r="M23" s="367" t="s">
        <v>105</v>
      </c>
      <c r="N23" s="25" t="s">
        <v>105</v>
      </c>
      <c r="O23" s="25" t="s">
        <v>105</v>
      </c>
      <c r="P23" s="25" t="s">
        <v>105</v>
      </c>
      <c r="Q23" s="25" t="s">
        <v>105</v>
      </c>
      <c r="R23" s="32" t="s">
        <v>105</v>
      </c>
      <c r="S23" s="1"/>
      <c r="T23" s="367" t="s">
        <v>105</v>
      </c>
      <c r="U23" s="367" t="s">
        <v>105</v>
      </c>
      <c r="V23" s="367" t="s">
        <v>105</v>
      </c>
      <c r="W23" s="367" t="s">
        <v>105</v>
      </c>
      <c r="X23" s="367" t="s">
        <v>105</v>
      </c>
      <c r="Y23" s="371" t="s">
        <v>105</v>
      </c>
      <c r="Z23" s="371" t="s">
        <v>105</v>
      </c>
      <c r="AA23" s="371" t="s">
        <v>105</v>
      </c>
      <c r="AB23" s="371" t="s">
        <v>105</v>
      </c>
      <c r="AC23" s="371" t="s">
        <v>105</v>
      </c>
      <c r="AD23" s="8"/>
      <c r="AE23" s="8"/>
      <c r="AF23" s="27" t="str">
        <f t="shared" si="0"/>
        <v/>
      </c>
      <c r="AG23" s="27" t="str">
        <f t="shared" si="0"/>
        <v/>
      </c>
      <c r="AH23" s="27" t="str">
        <f t="shared" si="0"/>
        <v/>
      </c>
      <c r="AI23" s="27" t="str">
        <f t="shared" si="0"/>
        <v/>
      </c>
      <c r="AJ23" s="27" t="str">
        <f t="shared" si="0"/>
        <v/>
      </c>
      <c r="AK23" s="27" t="str">
        <f t="shared" si="0"/>
        <v/>
      </c>
      <c r="AL23" s="27" t="str">
        <f t="shared" si="0"/>
        <v/>
      </c>
      <c r="AM23" s="27" t="str">
        <f t="shared" si="0"/>
        <v/>
      </c>
      <c r="AN23" s="27" t="str">
        <f t="shared" si="0"/>
        <v/>
      </c>
      <c r="AO23" s="27" t="str">
        <f t="shared" si="0"/>
        <v/>
      </c>
      <c r="AP23" s="1"/>
      <c r="AQ23" s="28"/>
      <c r="AR23" s="29" t="s">
        <v>147</v>
      </c>
      <c r="AS23" s="30" t="str">
        <f t="shared" si="1"/>
        <v>---</v>
      </c>
      <c r="AT23" s="50" t="e">
        <f>VALUE(IF(AS23="---","",VLOOKUP(AS23,List167834567910231213141516172345674[],2,FALSE)))</f>
        <v>#VALUE!</v>
      </c>
      <c r="AU23" s="1" t="str">
        <f t="shared" si="2"/>
        <v>---</v>
      </c>
      <c r="AV23" s="1" t="e">
        <f>VALUE(IF(AU23="---","",VLOOKUP(AU23,List167834567910231213141516172345674[],2,FALSE)))</f>
        <v>#VALUE!</v>
      </c>
      <c r="AW23" s="1" t="str">
        <f t="shared" si="4"/>
        <v>---</v>
      </c>
      <c r="AX23" s="1" t="str">
        <f t="shared" si="3"/>
        <v>---</v>
      </c>
      <c r="AY23" s="1"/>
      <c r="AZ23" s="1"/>
      <c r="BA23" s="1"/>
      <c r="BB23" s="1"/>
      <c r="BC23" s="1"/>
      <c r="BD23" s="29" t="s">
        <v>147</v>
      </c>
      <c r="BE23" s="161" t="str">
        <f>IF(H23="---","",VLOOKUP(H23,List167834567910231213141516172345674[],2,FALSE))</f>
        <v/>
      </c>
      <c r="BF23" s="161" t="str">
        <f>IF(I23="---","",VLOOKUP(I23,List167834567910231213141516172345674[],2,FALSE))</f>
        <v/>
      </c>
      <c r="BG23" s="161" t="str">
        <f>IF(J23="---","",VLOOKUP(J23,List167834567910231213141516172345674[],2,FALSE))</f>
        <v/>
      </c>
      <c r="BH23" s="161" t="str">
        <f>IF(K23="---","",VLOOKUP(K23,List167834567910231213141516172345674[],2,FALSE))</f>
        <v/>
      </c>
      <c r="BI23" s="161" t="str">
        <f>IF(L23="---","",VLOOKUP(L23,List167834567910231213141516172345674[],2,FALSE))</f>
        <v/>
      </c>
      <c r="BJ23" s="161" t="str">
        <f>IF(M23="---","",VLOOKUP(M23,List167834567910231213141516172345674[],2,FALSE))</f>
        <v/>
      </c>
      <c r="BK23" s="161" t="str">
        <f>IF(N23="---","",VLOOKUP(N23,List167834567910231213141516172345674[],2,FALSE))</f>
        <v/>
      </c>
      <c r="BL23" s="161" t="str">
        <f>IF(O23="---","",VLOOKUP(O23,List167834567910231213141516172345674[],2,FALSE))</f>
        <v/>
      </c>
      <c r="BM23" s="161" t="str">
        <f>IF(P23="---","",VLOOKUP(P23,List167834567910231213141516172345674[],2,FALSE))</f>
        <v/>
      </c>
      <c r="BN23" s="161" t="str">
        <f>IF(Q23="---","",VLOOKUP(Q23,List167834567910231213141516172345674[],2,FALSE))</f>
        <v/>
      </c>
      <c r="BO23" s="161" t="str">
        <f>IF(R23="---","",VLOOKUP(R23,List167834567910231213141516172345674[],2,FALSE))</f>
        <v/>
      </c>
      <c r="BP23" s="29" t="s">
        <v>147</v>
      </c>
      <c r="BQ23" s="161" t="str">
        <f>IF(T23="---","",VLOOKUP(T23,List167834567910231213141516172345674[],2,FALSE))</f>
        <v/>
      </c>
      <c r="BR23" s="161" t="str">
        <f>IF(U23="---","",VLOOKUP(U23,List167834567910231213141516172345674[],2,FALSE))</f>
        <v/>
      </c>
      <c r="BS23" s="161" t="str">
        <f>IF(V23="---","",VLOOKUP(V23,List167834567910231213141516172345674[],2,FALSE))</f>
        <v/>
      </c>
      <c r="BT23" s="161" t="str">
        <f>IF(W23="---","",VLOOKUP(W23,List167834567910231213141516172345674[],2,FALSE))</f>
        <v/>
      </c>
      <c r="BU23" s="161" t="str">
        <f>IF(X23="---","",VLOOKUP(X23,List167834567910231213141516172345674[],2,FALSE))</f>
        <v/>
      </c>
      <c r="BV23" s="161" t="str">
        <f>IF(Y23="---","",VLOOKUP(Y23,List167834567910231213141516172345674[],2,FALSE))</f>
        <v/>
      </c>
      <c r="BW23" s="161" t="str">
        <f>IF(Z23="---","",VLOOKUP(Z23,List167834567910231213141516172345674[],2,FALSE))</f>
        <v/>
      </c>
      <c r="BX23" s="161" t="str">
        <f>IF(AA23="---","",VLOOKUP(AA23,List167834567910231213141516172345674[],2,FALSE))</f>
        <v/>
      </c>
      <c r="BY23" s="161" t="str">
        <f>IF(AB23="---","",VLOOKUP(AB23,List167834567910231213141516172345674[],2,FALSE))</f>
        <v/>
      </c>
      <c r="BZ23" s="161" t="str">
        <f>IF(AC23="---","",VLOOKUP(AC23,List167834567910231213141516172345674[],2,FALSE))</f>
        <v/>
      </c>
      <c r="CA23" s="8"/>
      <c r="CB23" s="1"/>
      <c r="CC23" s="8"/>
      <c r="CD23" s="1"/>
      <c r="CE23" s="8"/>
      <c r="CF23" s="1"/>
      <c r="CG23" s="8"/>
      <c r="CH23" s="1"/>
    </row>
    <row r="24" spans="2:86" s="211" customFormat="1" ht="13.5" customHeight="1" thickBot="1">
      <c r="B24" s="282">
        <v>3</v>
      </c>
      <c r="C24" s="289" t="s">
        <v>148</v>
      </c>
      <c r="D24" s="290"/>
      <c r="E24" s="198" t="s">
        <v>149</v>
      </c>
      <c r="F24" s="198"/>
      <c r="G24" s="199"/>
      <c r="H24" s="367" t="s">
        <v>105</v>
      </c>
      <c r="I24" s="367" t="s">
        <v>105</v>
      </c>
      <c r="J24" s="367" t="s">
        <v>105</v>
      </c>
      <c r="K24" s="367" t="s">
        <v>105</v>
      </c>
      <c r="L24" s="367" t="s">
        <v>105</v>
      </c>
      <c r="M24" s="367" t="s">
        <v>105</v>
      </c>
      <c r="N24" s="25" t="s">
        <v>105</v>
      </c>
      <c r="O24" s="25" t="s">
        <v>105</v>
      </c>
      <c r="P24" s="25" t="s">
        <v>105</v>
      </c>
      <c r="Q24" s="25" t="s">
        <v>105</v>
      </c>
      <c r="R24" s="32" t="s">
        <v>105</v>
      </c>
      <c r="S24" s="1"/>
      <c r="T24" s="367" t="s">
        <v>105</v>
      </c>
      <c r="U24" s="367" t="s">
        <v>105</v>
      </c>
      <c r="V24" s="367" t="s">
        <v>105</v>
      </c>
      <c r="W24" s="367" t="s">
        <v>105</v>
      </c>
      <c r="X24" s="367" t="s">
        <v>105</v>
      </c>
      <c r="Y24" s="371" t="s">
        <v>105</v>
      </c>
      <c r="Z24" s="371" t="s">
        <v>105</v>
      </c>
      <c r="AA24" s="371" t="s">
        <v>105</v>
      </c>
      <c r="AB24" s="371" t="s">
        <v>105</v>
      </c>
      <c r="AC24" s="371" t="s">
        <v>105</v>
      </c>
      <c r="AD24" s="8"/>
      <c r="AE24" s="8"/>
      <c r="AF24" s="27" t="str">
        <f t="shared" si="0"/>
        <v/>
      </c>
      <c r="AG24" s="27" t="str">
        <f t="shared" si="0"/>
        <v/>
      </c>
      <c r="AH24" s="27" t="str">
        <f t="shared" si="0"/>
        <v/>
      </c>
      <c r="AI24" s="27" t="str">
        <f t="shared" si="0"/>
        <v/>
      </c>
      <c r="AJ24" s="27" t="str">
        <f t="shared" si="0"/>
        <v/>
      </c>
      <c r="AK24" s="27" t="str">
        <f t="shared" si="0"/>
        <v/>
      </c>
      <c r="AL24" s="27" t="str">
        <f t="shared" si="0"/>
        <v/>
      </c>
      <c r="AM24" s="27" t="str">
        <f t="shared" si="0"/>
        <v/>
      </c>
      <c r="AN24" s="27" t="str">
        <f t="shared" si="0"/>
        <v/>
      </c>
      <c r="AO24" s="27" t="str">
        <f t="shared" si="0"/>
        <v/>
      </c>
      <c r="AP24" s="1"/>
      <c r="AQ24" s="28"/>
      <c r="AR24" s="29" t="s">
        <v>150</v>
      </c>
      <c r="AS24" s="30" t="str">
        <f t="shared" si="1"/>
        <v>---</v>
      </c>
      <c r="AT24" s="50" t="e">
        <f>VALUE(IF(AS24="---","",VLOOKUP(AS24,List167834567910231213141516172345674[],2,FALSE)))</f>
        <v>#VALUE!</v>
      </c>
      <c r="AU24" s="1" t="str">
        <f t="shared" si="2"/>
        <v>---</v>
      </c>
      <c r="AV24" s="1" t="e">
        <f>VALUE(IF(AU24="---","",VLOOKUP(AU24,List167834567910231213141516172345674[],2,FALSE)))</f>
        <v>#VALUE!</v>
      </c>
      <c r="AW24" s="1" t="str">
        <f t="shared" si="4"/>
        <v>---</v>
      </c>
      <c r="AX24" s="1" t="str">
        <f t="shared" si="3"/>
        <v>---</v>
      </c>
      <c r="AY24" s="1"/>
      <c r="AZ24" s="1"/>
      <c r="BA24" s="1"/>
      <c r="BB24" s="1"/>
      <c r="BC24" s="1"/>
      <c r="BD24" s="29" t="s">
        <v>150</v>
      </c>
      <c r="BE24" s="161" t="str">
        <f>IF(H24="---","",VLOOKUP(H24,List167834567910231213141516172345674[],2,FALSE))</f>
        <v/>
      </c>
      <c r="BF24" s="161" t="str">
        <f>IF(I24="---","",VLOOKUP(I24,List167834567910231213141516172345674[],2,FALSE))</f>
        <v/>
      </c>
      <c r="BG24" s="161" t="str">
        <f>IF(J24="---","",VLOOKUP(J24,List167834567910231213141516172345674[],2,FALSE))</f>
        <v/>
      </c>
      <c r="BH24" s="161" t="str">
        <f>IF(K24="---","",VLOOKUP(K24,List167834567910231213141516172345674[],2,FALSE))</f>
        <v/>
      </c>
      <c r="BI24" s="161" t="str">
        <f>IF(L24="---","",VLOOKUP(L24,List167834567910231213141516172345674[],2,FALSE))</f>
        <v/>
      </c>
      <c r="BJ24" s="161" t="str">
        <f>IF(M24="---","",VLOOKUP(M24,List167834567910231213141516172345674[],2,FALSE))</f>
        <v/>
      </c>
      <c r="BK24" s="161" t="str">
        <f>IF(N24="---","",VLOOKUP(N24,List167834567910231213141516172345674[],2,FALSE))</f>
        <v/>
      </c>
      <c r="BL24" s="161" t="str">
        <f>IF(O24="---","",VLOOKUP(O24,List167834567910231213141516172345674[],2,FALSE))</f>
        <v/>
      </c>
      <c r="BM24" s="161" t="str">
        <f>IF(P24="---","",VLOOKUP(P24,List167834567910231213141516172345674[],2,FALSE))</f>
        <v/>
      </c>
      <c r="BN24" s="161" t="str">
        <f>IF(Q24="---","",VLOOKUP(Q24,List167834567910231213141516172345674[],2,FALSE))</f>
        <v/>
      </c>
      <c r="BO24" s="161" t="str">
        <f>IF(R24="---","",VLOOKUP(R24,List167834567910231213141516172345674[],2,FALSE))</f>
        <v/>
      </c>
      <c r="BP24" s="29" t="s">
        <v>150</v>
      </c>
      <c r="BQ24" s="161" t="str">
        <f>IF(T24="---","",VLOOKUP(T24,List167834567910231213141516172345674[],2,FALSE))</f>
        <v/>
      </c>
      <c r="BR24" s="161" t="str">
        <f>IF(U24="---","",VLOOKUP(U24,List167834567910231213141516172345674[],2,FALSE))</f>
        <v/>
      </c>
      <c r="BS24" s="161" t="str">
        <f>IF(V24="---","",VLOOKUP(V24,List167834567910231213141516172345674[],2,FALSE))</f>
        <v/>
      </c>
      <c r="BT24" s="161" t="str">
        <f>IF(W24="---","",VLOOKUP(W24,List167834567910231213141516172345674[],2,FALSE))</f>
        <v/>
      </c>
      <c r="BU24" s="161" t="str">
        <f>IF(X24="---","",VLOOKUP(X24,List167834567910231213141516172345674[],2,FALSE))</f>
        <v/>
      </c>
      <c r="BV24" s="161" t="str">
        <f>IF(Y24="---","",VLOOKUP(Y24,List167834567910231213141516172345674[],2,FALSE))</f>
        <v/>
      </c>
      <c r="BW24" s="161" t="str">
        <f>IF(Z24="---","",VLOOKUP(Z24,List167834567910231213141516172345674[],2,FALSE))</f>
        <v/>
      </c>
      <c r="BX24" s="161" t="str">
        <f>IF(AA24="---","",VLOOKUP(AA24,List167834567910231213141516172345674[],2,FALSE))</f>
        <v/>
      </c>
      <c r="BY24" s="161" t="str">
        <f>IF(AB24="---","",VLOOKUP(AB24,List167834567910231213141516172345674[],2,FALSE))</f>
        <v/>
      </c>
      <c r="BZ24" s="161" t="str">
        <f>IF(AC24="---","",VLOOKUP(AC24,List167834567910231213141516172345674[],2,FALSE))</f>
        <v/>
      </c>
      <c r="CA24" s="8"/>
      <c r="CB24" s="1"/>
      <c r="CC24" s="8"/>
      <c r="CD24" s="1"/>
      <c r="CE24" s="8"/>
      <c r="CF24" s="1"/>
      <c r="CG24" s="8"/>
      <c r="CH24" s="1"/>
    </row>
    <row r="25" spans="2:86" s="211" customFormat="1" ht="13.5" customHeight="1" thickBot="1">
      <c r="B25" s="283"/>
      <c r="C25" s="289"/>
      <c r="D25" s="290"/>
      <c r="E25" s="198" t="s">
        <v>151</v>
      </c>
      <c r="F25" s="198"/>
      <c r="G25" s="199"/>
      <c r="H25" s="367" t="s">
        <v>105</v>
      </c>
      <c r="I25" s="367" t="s">
        <v>105</v>
      </c>
      <c r="J25" s="367" t="s">
        <v>105</v>
      </c>
      <c r="K25" s="367" t="s">
        <v>105</v>
      </c>
      <c r="L25" s="367" t="s">
        <v>105</v>
      </c>
      <c r="M25" s="367" t="s">
        <v>105</v>
      </c>
      <c r="N25" s="25" t="s">
        <v>105</v>
      </c>
      <c r="O25" s="25" t="s">
        <v>105</v>
      </c>
      <c r="P25" s="25" t="s">
        <v>105</v>
      </c>
      <c r="Q25" s="25" t="s">
        <v>105</v>
      </c>
      <c r="R25" s="32" t="s">
        <v>105</v>
      </c>
      <c r="S25" s="1"/>
      <c r="T25" s="367" t="s">
        <v>105</v>
      </c>
      <c r="U25" s="367" t="s">
        <v>105</v>
      </c>
      <c r="V25" s="367" t="s">
        <v>105</v>
      </c>
      <c r="W25" s="367" t="s">
        <v>105</v>
      </c>
      <c r="X25" s="367" t="s">
        <v>105</v>
      </c>
      <c r="Y25" s="371" t="s">
        <v>105</v>
      </c>
      <c r="Z25" s="371" t="s">
        <v>105</v>
      </c>
      <c r="AA25" s="371" t="s">
        <v>105</v>
      </c>
      <c r="AB25" s="371" t="s">
        <v>105</v>
      </c>
      <c r="AC25" s="371" t="s">
        <v>105</v>
      </c>
      <c r="AD25" s="8"/>
      <c r="AE25" s="8"/>
      <c r="AF25" s="27" t="str">
        <f t="shared" si="0"/>
        <v/>
      </c>
      <c r="AG25" s="27" t="str">
        <f t="shared" si="0"/>
        <v/>
      </c>
      <c r="AH25" s="27" t="str">
        <f t="shared" si="0"/>
        <v/>
      </c>
      <c r="AI25" s="27" t="str">
        <f t="shared" si="0"/>
        <v/>
      </c>
      <c r="AJ25" s="27" t="str">
        <f t="shared" si="0"/>
        <v/>
      </c>
      <c r="AK25" s="27" t="str">
        <f t="shared" si="0"/>
        <v/>
      </c>
      <c r="AL25" s="27" t="str">
        <f t="shared" si="0"/>
        <v/>
      </c>
      <c r="AM25" s="27" t="str">
        <f t="shared" si="0"/>
        <v/>
      </c>
      <c r="AN25" s="27" t="str">
        <f t="shared" si="0"/>
        <v/>
      </c>
      <c r="AO25" s="27" t="str">
        <f t="shared" si="0"/>
        <v/>
      </c>
      <c r="AP25" s="1"/>
      <c r="AQ25" s="28"/>
      <c r="AR25" s="29" t="s">
        <v>152</v>
      </c>
      <c r="AS25" s="30" t="str">
        <f t="shared" si="1"/>
        <v>---</v>
      </c>
      <c r="AT25" s="50" t="e">
        <f>VALUE(IF(AS25="---","",VLOOKUP(AS25,List167834567910231213141516172345674[],2,FALSE)))</f>
        <v>#VALUE!</v>
      </c>
      <c r="AU25" s="1" t="str">
        <f t="shared" si="2"/>
        <v>---</v>
      </c>
      <c r="AV25" s="1" t="e">
        <f>VALUE(IF(AU25="---","",VLOOKUP(AU25,List167834567910231213141516172345674[],2,FALSE)))</f>
        <v>#VALUE!</v>
      </c>
      <c r="AW25" s="1" t="str">
        <f t="shared" si="4"/>
        <v>---</v>
      </c>
      <c r="AX25" s="1" t="str">
        <f t="shared" si="3"/>
        <v>---</v>
      </c>
      <c r="AY25" s="1"/>
      <c r="AZ25" s="1"/>
      <c r="BA25" s="1"/>
      <c r="BB25" s="1"/>
      <c r="BC25" s="1"/>
      <c r="BD25" s="29" t="s">
        <v>152</v>
      </c>
      <c r="BE25" s="161" t="str">
        <f>IF(H25="---","",VLOOKUP(H25,List167834567910231213141516172345674[],2,FALSE))</f>
        <v/>
      </c>
      <c r="BF25" s="161" t="str">
        <f>IF(I25="---","",VLOOKUP(I25,List167834567910231213141516172345674[],2,FALSE))</f>
        <v/>
      </c>
      <c r="BG25" s="161" t="str">
        <f>IF(J25="---","",VLOOKUP(J25,List167834567910231213141516172345674[],2,FALSE))</f>
        <v/>
      </c>
      <c r="BH25" s="161" t="str">
        <f>IF(K25="---","",VLOOKUP(K25,List167834567910231213141516172345674[],2,FALSE))</f>
        <v/>
      </c>
      <c r="BI25" s="161" t="str">
        <f>IF(L25="---","",VLOOKUP(L25,List167834567910231213141516172345674[],2,FALSE))</f>
        <v/>
      </c>
      <c r="BJ25" s="161" t="str">
        <f>IF(M25="---","",VLOOKUP(M25,List167834567910231213141516172345674[],2,FALSE))</f>
        <v/>
      </c>
      <c r="BK25" s="161" t="str">
        <f>IF(N25="---","",VLOOKUP(N25,List167834567910231213141516172345674[],2,FALSE))</f>
        <v/>
      </c>
      <c r="BL25" s="161" t="str">
        <f>IF(O25="---","",VLOOKUP(O25,List167834567910231213141516172345674[],2,FALSE))</f>
        <v/>
      </c>
      <c r="BM25" s="161" t="str">
        <f>IF(P25="---","",VLOOKUP(P25,List167834567910231213141516172345674[],2,FALSE))</f>
        <v/>
      </c>
      <c r="BN25" s="161" t="str">
        <f>IF(Q25="---","",VLOOKUP(Q25,List167834567910231213141516172345674[],2,FALSE))</f>
        <v/>
      </c>
      <c r="BO25" s="161" t="str">
        <f>IF(R25="---","",VLOOKUP(R25,List167834567910231213141516172345674[],2,FALSE))</f>
        <v/>
      </c>
      <c r="BP25" s="29" t="s">
        <v>152</v>
      </c>
      <c r="BQ25" s="161" t="str">
        <f>IF(T25="---","",VLOOKUP(T25,List167834567910231213141516172345674[],2,FALSE))</f>
        <v/>
      </c>
      <c r="BR25" s="161" t="str">
        <f>IF(U25="---","",VLOOKUP(U25,List167834567910231213141516172345674[],2,FALSE))</f>
        <v/>
      </c>
      <c r="BS25" s="161" t="str">
        <f>IF(V25="---","",VLOOKUP(V25,List167834567910231213141516172345674[],2,FALSE))</f>
        <v/>
      </c>
      <c r="BT25" s="161" t="str">
        <f>IF(W25="---","",VLOOKUP(W25,List167834567910231213141516172345674[],2,FALSE))</f>
        <v/>
      </c>
      <c r="BU25" s="161" t="str">
        <f>IF(X25="---","",VLOOKUP(X25,List167834567910231213141516172345674[],2,FALSE))</f>
        <v/>
      </c>
      <c r="BV25" s="161" t="str">
        <f>IF(Y25="---","",VLOOKUP(Y25,List167834567910231213141516172345674[],2,FALSE))</f>
        <v/>
      </c>
      <c r="BW25" s="161" t="str">
        <f>IF(Z25="---","",VLOOKUP(Z25,List167834567910231213141516172345674[],2,FALSE))</f>
        <v/>
      </c>
      <c r="BX25" s="161" t="str">
        <f>IF(AA25="---","",VLOOKUP(AA25,List167834567910231213141516172345674[],2,FALSE))</f>
        <v/>
      </c>
      <c r="BY25" s="161" t="str">
        <f>IF(AB25="---","",VLOOKUP(AB25,List167834567910231213141516172345674[],2,FALSE))</f>
        <v/>
      </c>
      <c r="BZ25" s="161" t="str">
        <f>IF(AC25="---","",VLOOKUP(AC25,List167834567910231213141516172345674[],2,FALSE))</f>
        <v/>
      </c>
      <c r="CA25" s="8"/>
      <c r="CB25" s="1"/>
      <c r="CC25" s="8"/>
      <c r="CD25" s="1"/>
      <c r="CE25" s="8"/>
      <c r="CF25" s="1"/>
      <c r="CG25" s="8"/>
      <c r="CH25" s="1"/>
    </row>
    <row r="26" spans="2:86" s="211" customFormat="1" ht="13.5" customHeight="1" thickBot="1">
      <c r="B26" s="283"/>
      <c r="C26" s="289"/>
      <c r="D26" s="290"/>
      <c r="E26" s="198" t="s">
        <v>153</v>
      </c>
      <c r="F26" s="198"/>
      <c r="G26" s="199"/>
      <c r="H26" s="367" t="s">
        <v>105</v>
      </c>
      <c r="I26" s="367" t="s">
        <v>105</v>
      </c>
      <c r="J26" s="367" t="s">
        <v>105</v>
      </c>
      <c r="K26" s="367" t="s">
        <v>105</v>
      </c>
      <c r="L26" s="367" t="s">
        <v>105</v>
      </c>
      <c r="M26" s="367" t="s">
        <v>105</v>
      </c>
      <c r="N26" s="25" t="s">
        <v>105</v>
      </c>
      <c r="O26" s="25" t="s">
        <v>105</v>
      </c>
      <c r="P26" s="25" t="s">
        <v>105</v>
      </c>
      <c r="Q26" s="25" t="s">
        <v>105</v>
      </c>
      <c r="R26" s="32" t="s">
        <v>105</v>
      </c>
      <c r="S26" s="1"/>
      <c r="T26" s="367" t="s">
        <v>105</v>
      </c>
      <c r="U26" s="367" t="s">
        <v>105</v>
      </c>
      <c r="V26" s="367" t="s">
        <v>105</v>
      </c>
      <c r="W26" s="367" t="s">
        <v>105</v>
      </c>
      <c r="X26" s="367" t="s">
        <v>105</v>
      </c>
      <c r="Y26" s="371" t="s">
        <v>105</v>
      </c>
      <c r="Z26" s="371" t="s">
        <v>105</v>
      </c>
      <c r="AA26" s="371" t="s">
        <v>105</v>
      </c>
      <c r="AB26" s="371" t="s">
        <v>105</v>
      </c>
      <c r="AC26" s="371" t="s">
        <v>105</v>
      </c>
      <c r="AD26" s="8"/>
      <c r="AE26" s="8"/>
      <c r="AF26" s="27" t="str">
        <f t="shared" si="0"/>
        <v/>
      </c>
      <c r="AG26" s="27" t="str">
        <f t="shared" si="0"/>
        <v/>
      </c>
      <c r="AH26" s="27" t="str">
        <f t="shared" si="0"/>
        <v/>
      </c>
      <c r="AI26" s="27" t="str">
        <f t="shared" si="0"/>
        <v/>
      </c>
      <c r="AJ26" s="27" t="str">
        <f t="shared" si="0"/>
        <v/>
      </c>
      <c r="AK26" s="27" t="str">
        <f t="shared" si="0"/>
        <v/>
      </c>
      <c r="AL26" s="27" t="str">
        <f t="shared" si="0"/>
        <v/>
      </c>
      <c r="AM26" s="27" t="str">
        <f t="shared" si="0"/>
        <v/>
      </c>
      <c r="AN26" s="27" t="str">
        <f t="shared" si="0"/>
        <v/>
      </c>
      <c r="AO26" s="27" t="str">
        <f t="shared" si="0"/>
        <v/>
      </c>
      <c r="AP26" s="1"/>
      <c r="AQ26" s="28"/>
      <c r="AR26" s="29" t="s">
        <v>154</v>
      </c>
      <c r="AS26" s="30" t="str">
        <f t="shared" si="1"/>
        <v>---</v>
      </c>
      <c r="AT26" s="50" t="e">
        <f>VALUE(IF(AS26="---","",VLOOKUP(AS26,List167834567910231213141516172345674[],2,FALSE)))</f>
        <v>#VALUE!</v>
      </c>
      <c r="AU26" s="1" t="str">
        <f t="shared" si="2"/>
        <v>---</v>
      </c>
      <c r="AV26" s="1" t="e">
        <f>VALUE(IF(AU26="---","",VLOOKUP(AU26,List167834567910231213141516172345674[],2,FALSE)))</f>
        <v>#VALUE!</v>
      </c>
      <c r="AW26" s="1" t="str">
        <f t="shared" si="4"/>
        <v>---</v>
      </c>
      <c r="AX26" s="1" t="str">
        <f t="shared" si="3"/>
        <v>---</v>
      </c>
      <c r="AY26" s="1"/>
      <c r="AZ26" s="1"/>
      <c r="BA26" s="1"/>
      <c r="BB26" s="1"/>
      <c r="BC26" s="1"/>
      <c r="BD26" s="29" t="s">
        <v>154</v>
      </c>
      <c r="BE26" s="161" t="str">
        <f>IF(H26="---","",VLOOKUP(H26,List167834567910231213141516172345674[],2,FALSE))</f>
        <v/>
      </c>
      <c r="BF26" s="161" t="str">
        <f>IF(I26="---","",VLOOKUP(I26,List167834567910231213141516172345674[],2,FALSE))</f>
        <v/>
      </c>
      <c r="BG26" s="161" t="str">
        <f>IF(J26="---","",VLOOKUP(J26,List167834567910231213141516172345674[],2,FALSE))</f>
        <v/>
      </c>
      <c r="BH26" s="161" t="str">
        <f>IF(K26="---","",VLOOKUP(K26,List167834567910231213141516172345674[],2,FALSE))</f>
        <v/>
      </c>
      <c r="BI26" s="161" t="str">
        <f>IF(L26="---","",VLOOKUP(L26,List167834567910231213141516172345674[],2,FALSE))</f>
        <v/>
      </c>
      <c r="BJ26" s="161" t="str">
        <f>IF(M26="---","",VLOOKUP(M26,List167834567910231213141516172345674[],2,FALSE))</f>
        <v/>
      </c>
      <c r="BK26" s="161" t="str">
        <f>IF(N26="---","",VLOOKUP(N26,List167834567910231213141516172345674[],2,FALSE))</f>
        <v/>
      </c>
      <c r="BL26" s="161" t="str">
        <f>IF(O26="---","",VLOOKUP(O26,List167834567910231213141516172345674[],2,FALSE))</f>
        <v/>
      </c>
      <c r="BM26" s="161" t="str">
        <f>IF(P26="---","",VLOOKUP(P26,List167834567910231213141516172345674[],2,FALSE))</f>
        <v/>
      </c>
      <c r="BN26" s="161" t="str">
        <f>IF(Q26="---","",VLOOKUP(Q26,List167834567910231213141516172345674[],2,FALSE))</f>
        <v/>
      </c>
      <c r="BO26" s="161" t="str">
        <f>IF(R26="---","",VLOOKUP(R26,List167834567910231213141516172345674[],2,FALSE))</f>
        <v/>
      </c>
      <c r="BP26" s="29" t="s">
        <v>154</v>
      </c>
      <c r="BQ26" s="161" t="str">
        <f>IF(T26="---","",VLOOKUP(T26,List167834567910231213141516172345674[],2,FALSE))</f>
        <v/>
      </c>
      <c r="BR26" s="161" t="str">
        <f>IF(U26="---","",VLOOKUP(U26,List167834567910231213141516172345674[],2,FALSE))</f>
        <v/>
      </c>
      <c r="BS26" s="161" t="str">
        <f>IF(V26="---","",VLOOKUP(V26,List167834567910231213141516172345674[],2,FALSE))</f>
        <v/>
      </c>
      <c r="BT26" s="161" t="str">
        <f>IF(W26="---","",VLOOKUP(W26,List167834567910231213141516172345674[],2,FALSE))</f>
        <v/>
      </c>
      <c r="BU26" s="161" t="str">
        <f>IF(X26="---","",VLOOKUP(X26,List167834567910231213141516172345674[],2,FALSE))</f>
        <v/>
      </c>
      <c r="BV26" s="161" t="str">
        <f>IF(Y26="---","",VLOOKUP(Y26,List167834567910231213141516172345674[],2,FALSE))</f>
        <v/>
      </c>
      <c r="BW26" s="161" t="str">
        <f>IF(Z26="---","",VLOOKUP(Z26,List167834567910231213141516172345674[],2,FALSE))</f>
        <v/>
      </c>
      <c r="BX26" s="161" t="str">
        <f>IF(AA26="---","",VLOOKUP(AA26,List167834567910231213141516172345674[],2,FALSE))</f>
        <v/>
      </c>
      <c r="BY26" s="161" t="str">
        <f>IF(AB26="---","",VLOOKUP(AB26,List167834567910231213141516172345674[],2,FALSE))</f>
        <v/>
      </c>
      <c r="BZ26" s="161" t="str">
        <f>IF(AC26="---","",VLOOKUP(AC26,List167834567910231213141516172345674[],2,FALSE))</f>
        <v/>
      </c>
      <c r="CA26" s="8"/>
      <c r="CB26" s="1"/>
      <c r="CC26" s="8"/>
      <c r="CD26" s="1"/>
      <c r="CE26" s="8"/>
      <c r="CF26" s="1"/>
      <c r="CG26" s="8"/>
      <c r="CH26" s="1"/>
    </row>
    <row r="27" spans="2:86" s="211" customFormat="1" ht="13.9" customHeight="1" thickBot="1">
      <c r="B27" s="283"/>
      <c r="C27" s="289" t="s">
        <v>155</v>
      </c>
      <c r="D27" s="290"/>
      <c r="E27" s="198" t="s">
        <v>227</v>
      </c>
      <c r="F27" s="198"/>
      <c r="G27" s="199"/>
      <c r="H27" s="367" t="s">
        <v>105</v>
      </c>
      <c r="I27" s="367" t="s">
        <v>105</v>
      </c>
      <c r="J27" s="367" t="s">
        <v>105</v>
      </c>
      <c r="K27" s="367" t="s">
        <v>105</v>
      </c>
      <c r="L27" s="367" t="s">
        <v>105</v>
      </c>
      <c r="M27" s="367" t="s">
        <v>105</v>
      </c>
      <c r="N27" s="25" t="s">
        <v>105</v>
      </c>
      <c r="O27" s="25" t="s">
        <v>105</v>
      </c>
      <c r="P27" s="25" t="s">
        <v>105</v>
      </c>
      <c r="Q27" s="25" t="s">
        <v>105</v>
      </c>
      <c r="R27" s="32" t="s">
        <v>105</v>
      </c>
      <c r="S27" s="1"/>
      <c r="T27" s="367" t="s">
        <v>105</v>
      </c>
      <c r="U27" s="367" t="s">
        <v>105</v>
      </c>
      <c r="V27" s="367" t="s">
        <v>105</v>
      </c>
      <c r="W27" s="367" t="s">
        <v>105</v>
      </c>
      <c r="X27" s="367" t="s">
        <v>105</v>
      </c>
      <c r="Y27" s="371" t="s">
        <v>105</v>
      </c>
      <c r="Z27" s="371" t="s">
        <v>105</v>
      </c>
      <c r="AA27" s="371" t="s">
        <v>105</v>
      </c>
      <c r="AB27" s="371" t="s">
        <v>105</v>
      </c>
      <c r="AC27" s="371" t="s">
        <v>105</v>
      </c>
      <c r="AD27" s="8"/>
      <c r="AE27" s="8"/>
      <c r="AF27" s="27" t="str">
        <f t="shared" si="0"/>
        <v/>
      </c>
      <c r="AG27" s="27" t="str">
        <f t="shared" si="0"/>
        <v/>
      </c>
      <c r="AH27" s="27" t="str">
        <f t="shared" si="0"/>
        <v/>
      </c>
      <c r="AI27" s="27" t="str">
        <f t="shared" si="0"/>
        <v/>
      </c>
      <c r="AJ27" s="27" t="str">
        <f t="shared" si="0"/>
        <v/>
      </c>
      <c r="AK27" s="27" t="str">
        <f t="shared" si="0"/>
        <v/>
      </c>
      <c r="AL27" s="27" t="str">
        <f t="shared" si="0"/>
        <v/>
      </c>
      <c r="AM27" s="27" t="str">
        <f t="shared" si="0"/>
        <v/>
      </c>
      <c r="AN27" s="27" t="str">
        <f t="shared" si="0"/>
        <v/>
      </c>
      <c r="AO27" s="27" t="str">
        <f t="shared" si="0"/>
        <v/>
      </c>
      <c r="AP27" s="1"/>
      <c r="AQ27" s="28"/>
      <c r="AR27" s="29" t="s">
        <v>157</v>
      </c>
      <c r="AS27" s="30" t="str">
        <f t="shared" si="1"/>
        <v>---</v>
      </c>
      <c r="AT27" s="50" t="e">
        <f>VALUE(IF(AS27="---","",VLOOKUP(AS27,List167834567910231213141516172345674[],2,FALSE)))</f>
        <v>#VALUE!</v>
      </c>
      <c r="AU27" s="1" t="str">
        <f t="shared" si="2"/>
        <v>---</v>
      </c>
      <c r="AV27" s="1" t="e">
        <f>VALUE(IF(AU27="---","",VLOOKUP(AU27,List167834567910231213141516172345674[],2,FALSE)))</f>
        <v>#VALUE!</v>
      </c>
      <c r="AW27" s="1" t="str">
        <f t="shared" si="4"/>
        <v>---</v>
      </c>
      <c r="AX27" s="1" t="str">
        <f t="shared" si="3"/>
        <v>---</v>
      </c>
      <c r="AY27" s="1"/>
      <c r="AZ27" s="1"/>
      <c r="BA27" s="1"/>
      <c r="BB27" s="1"/>
      <c r="BC27" s="1"/>
      <c r="BD27" s="29" t="s">
        <v>157</v>
      </c>
      <c r="BE27" s="161" t="str">
        <f>IF(H27="---","",VLOOKUP(H27,List167834567910231213141516172345674[],2,FALSE))</f>
        <v/>
      </c>
      <c r="BF27" s="161" t="str">
        <f>IF(I27="---","",VLOOKUP(I27,List167834567910231213141516172345674[],2,FALSE))</f>
        <v/>
      </c>
      <c r="BG27" s="161" t="str">
        <f>IF(J27="---","",VLOOKUP(J27,List167834567910231213141516172345674[],2,FALSE))</f>
        <v/>
      </c>
      <c r="BH27" s="161" t="str">
        <f>IF(K27="---","",VLOOKUP(K27,List167834567910231213141516172345674[],2,FALSE))</f>
        <v/>
      </c>
      <c r="BI27" s="161" t="str">
        <f>IF(L27="---","",VLOOKUP(L27,List167834567910231213141516172345674[],2,FALSE))</f>
        <v/>
      </c>
      <c r="BJ27" s="161" t="str">
        <f>IF(M27="---","",VLOOKUP(M27,List167834567910231213141516172345674[],2,FALSE))</f>
        <v/>
      </c>
      <c r="BK27" s="161" t="str">
        <f>IF(N27="---","",VLOOKUP(N27,List167834567910231213141516172345674[],2,FALSE))</f>
        <v/>
      </c>
      <c r="BL27" s="161" t="str">
        <f>IF(O27="---","",VLOOKUP(O27,List167834567910231213141516172345674[],2,FALSE))</f>
        <v/>
      </c>
      <c r="BM27" s="161" t="str">
        <f>IF(P27="---","",VLOOKUP(P27,List167834567910231213141516172345674[],2,FALSE))</f>
        <v/>
      </c>
      <c r="BN27" s="161" t="str">
        <f>IF(Q27="---","",VLOOKUP(Q27,List167834567910231213141516172345674[],2,FALSE))</f>
        <v/>
      </c>
      <c r="BO27" s="161" t="str">
        <f>IF(R27="---","",VLOOKUP(R27,List167834567910231213141516172345674[],2,FALSE))</f>
        <v/>
      </c>
      <c r="BP27" s="29" t="s">
        <v>157</v>
      </c>
      <c r="BQ27" s="161" t="str">
        <f>IF(T27="---","",VLOOKUP(T27,List167834567910231213141516172345674[],2,FALSE))</f>
        <v/>
      </c>
      <c r="BR27" s="161" t="str">
        <f>IF(U27="---","",VLOOKUP(U27,List167834567910231213141516172345674[],2,FALSE))</f>
        <v/>
      </c>
      <c r="BS27" s="161" t="str">
        <f>IF(V27="---","",VLOOKUP(V27,List167834567910231213141516172345674[],2,FALSE))</f>
        <v/>
      </c>
      <c r="BT27" s="161" t="str">
        <f>IF(W27="---","",VLOOKUP(W27,List167834567910231213141516172345674[],2,FALSE))</f>
        <v/>
      </c>
      <c r="BU27" s="161" t="str">
        <f>IF(X27="---","",VLOOKUP(X27,List167834567910231213141516172345674[],2,FALSE))</f>
        <v/>
      </c>
      <c r="BV27" s="161" t="str">
        <f>IF(Y27="---","",VLOOKUP(Y27,List167834567910231213141516172345674[],2,FALSE))</f>
        <v/>
      </c>
      <c r="BW27" s="161" t="str">
        <f>IF(Z27="---","",VLOOKUP(Z27,List167834567910231213141516172345674[],2,FALSE))</f>
        <v/>
      </c>
      <c r="BX27" s="161" t="str">
        <f>IF(AA27="---","",VLOOKUP(AA27,List167834567910231213141516172345674[],2,FALSE))</f>
        <v/>
      </c>
      <c r="BY27" s="161" t="str">
        <f>IF(AB27="---","",VLOOKUP(AB27,List167834567910231213141516172345674[],2,FALSE))</f>
        <v/>
      </c>
      <c r="BZ27" s="161" t="str">
        <f>IF(AC27="---","",VLOOKUP(AC27,List167834567910231213141516172345674[],2,FALSE))</f>
        <v/>
      </c>
      <c r="CA27" s="8"/>
      <c r="CB27" s="1"/>
      <c r="CC27" s="8"/>
      <c r="CD27" s="1"/>
      <c r="CE27" s="8"/>
      <c r="CF27" s="1"/>
      <c r="CG27" s="8"/>
      <c r="CH27" s="1"/>
    </row>
    <row r="28" spans="2:86" s="211" customFormat="1" ht="13.5" customHeight="1" thickBot="1">
      <c r="B28" s="283"/>
      <c r="C28" s="289"/>
      <c r="D28" s="290"/>
      <c r="E28" s="198" t="s">
        <v>228</v>
      </c>
      <c r="F28" s="198"/>
      <c r="G28" s="199"/>
      <c r="H28" s="367" t="s">
        <v>105</v>
      </c>
      <c r="I28" s="367" t="s">
        <v>105</v>
      </c>
      <c r="J28" s="367" t="s">
        <v>105</v>
      </c>
      <c r="K28" s="367" t="s">
        <v>105</v>
      </c>
      <c r="L28" s="367" t="s">
        <v>105</v>
      </c>
      <c r="M28" s="367" t="s">
        <v>105</v>
      </c>
      <c r="N28" s="25" t="s">
        <v>105</v>
      </c>
      <c r="O28" s="25" t="s">
        <v>105</v>
      </c>
      <c r="P28" s="25" t="s">
        <v>105</v>
      </c>
      <c r="Q28" s="25" t="s">
        <v>105</v>
      </c>
      <c r="R28" s="32" t="s">
        <v>105</v>
      </c>
      <c r="S28" s="1"/>
      <c r="T28" s="367" t="s">
        <v>105</v>
      </c>
      <c r="U28" s="367" t="s">
        <v>105</v>
      </c>
      <c r="V28" s="367" t="s">
        <v>105</v>
      </c>
      <c r="W28" s="367" t="s">
        <v>105</v>
      </c>
      <c r="X28" s="367" t="s">
        <v>105</v>
      </c>
      <c r="Y28" s="371" t="s">
        <v>105</v>
      </c>
      <c r="Z28" s="371" t="s">
        <v>105</v>
      </c>
      <c r="AA28" s="371" t="s">
        <v>105</v>
      </c>
      <c r="AB28" s="371" t="s">
        <v>105</v>
      </c>
      <c r="AC28" s="371" t="s">
        <v>105</v>
      </c>
      <c r="AD28" s="8"/>
      <c r="AE28" s="8"/>
      <c r="AF28" s="27" t="str">
        <f t="shared" si="0"/>
        <v/>
      </c>
      <c r="AG28" s="27" t="str">
        <f t="shared" si="0"/>
        <v/>
      </c>
      <c r="AH28" s="27" t="str">
        <f t="shared" si="0"/>
        <v/>
      </c>
      <c r="AI28" s="27" t="str">
        <f t="shared" si="0"/>
        <v/>
      </c>
      <c r="AJ28" s="27" t="str">
        <f t="shared" si="0"/>
        <v/>
      </c>
      <c r="AK28" s="27" t="str">
        <f t="shared" ref="AK28:AO30" si="5">IFERROR(IF(N28="---","",IF(Y28="---","No Target Set",IF(BV28=BK28,"On Target",IF(BV28&gt;BK28,"Behind",IF(BV28&lt;BK28,"Ahead"))))),"")</f>
        <v/>
      </c>
      <c r="AL28" s="27" t="str">
        <f t="shared" si="5"/>
        <v/>
      </c>
      <c r="AM28" s="27" t="str">
        <f t="shared" si="5"/>
        <v/>
      </c>
      <c r="AN28" s="27" t="str">
        <f t="shared" si="5"/>
        <v/>
      </c>
      <c r="AO28" s="27" t="str">
        <f t="shared" si="5"/>
        <v/>
      </c>
      <c r="AP28" s="1"/>
      <c r="AQ28" s="28"/>
      <c r="AR28" s="29" t="s">
        <v>159</v>
      </c>
      <c r="AS28" s="30" t="str">
        <f t="shared" si="1"/>
        <v>---</v>
      </c>
      <c r="AT28" s="50" t="e">
        <f>VALUE(IF(AS28="---","",VLOOKUP(AS28,List167834567910231213141516172345674[],2,FALSE)))</f>
        <v>#VALUE!</v>
      </c>
      <c r="AU28" s="1" t="str">
        <f t="shared" si="2"/>
        <v>---</v>
      </c>
      <c r="AV28" s="1" t="e">
        <f>VALUE(IF(AU28="---","",VLOOKUP(AU28,List167834567910231213141516172345674[],2,FALSE)))</f>
        <v>#VALUE!</v>
      </c>
      <c r="AW28" s="1" t="str">
        <f t="shared" si="4"/>
        <v>---</v>
      </c>
      <c r="AX28" s="1" t="str">
        <f t="shared" si="3"/>
        <v>---</v>
      </c>
      <c r="AY28" s="1"/>
      <c r="AZ28" s="1"/>
      <c r="BA28" s="1"/>
      <c r="BB28" s="1"/>
      <c r="BC28" s="1"/>
      <c r="BD28" s="29" t="s">
        <v>159</v>
      </c>
      <c r="BE28" s="161" t="str">
        <f>IF(H28="---","",VLOOKUP(H28,List167834567910231213141516172345674[],2,FALSE))</f>
        <v/>
      </c>
      <c r="BF28" s="161" t="str">
        <f>IF(I28="---","",VLOOKUP(I28,List167834567910231213141516172345674[],2,FALSE))</f>
        <v/>
      </c>
      <c r="BG28" s="161" t="str">
        <f>IF(J28="---","",VLOOKUP(J28,List167834567910231213141516172345674[],2,FALSE))</f>
        <v/>
      </c>
      <c r="BH28" s="161" t="str">
        <f>IF(K28="---","",VLOOKUP(K28,List167834567910231213141516172345674[],2,FALSE))</f>
        <v/>
      </c>
      <c r="BI28" s="161" t="str">
        <f>IF(L28="---","",VLOOKUP(L28,List167834567910231213141516172345674[],2,FALSE))</f>
        <v/>
      </c>
      <c r="BJ28" s="161" t="str">
        <f>IF(M28="---","",VLOOKUP(M28,List167834567910231213141516172345674[],2,FALSE))</f>
        <v/>
      </c>
      <c r="BK28" s="161" t="str">
        <f>IF(N28="---","",VLOOKUP(N28,List167834567910231213141516172345674[],2,FALSE))</f>
        <v/>
      </c>
      <c r="BL28" s="161" t="str">
        <f>IF(O28="---","",VLOOKUP(O28,List167834567910231213141516172345674[],2,FALSE))</f>
        <v/>
      </c>
      <c r="BM28" s="161" t="str">
        <f>IF(P28="---","",VLOOKUP(P28,List167834567910231213141516172345674[],2,FALSE))</f>
        <v/>
      </c>
      <c r="BN28" s="161" t="str">
        <f>IF(Q28="---","",VLOOKUP(Q28,List167834567910231213141516172345674[],2,FALSE))</f>
        <v/>
      </c>
      <c r="BO28" s="161" t="str">
        <f>IF(R28="---","",VLOOKUP(R28,List167834567910231213141516172345674[],2,FALSE))</f>
        <v/>
      </c>
      <c r="BP28" s="29" t="s">
        <v>159</v>
      </c>
      <c r="BQ28" s="161" t="str">
        <f>IF(T28="---","",VLOOKUP(T28,List167834567910231213141516172345674[],2,FALSE))</f>
        <v/>
      </c>
      <c r="BR28" s="161" t="str">
        <f>IF(U28="---","",VLOOKUP(U28,List167834567910231213141516172345674[],2,FALSE))</f>
        <v/>
      </c>
      <c r="BS28" s="161" t="str">
        <f>IF(V28="---","",VLOOKUP(V28,List167834567910231213141516172345674[],2,FALSE))</f>
        <v/>
      </c>
      <c r="BT28" s="161" t="str">
        <f>IF(W28="---","",VLOOKUP(W28,List167834567910231213141516172345674[],2,FALSE))</f>
        <v/>
      </c>
      <c r="BU28" s="161" t="str">
        <f>IF(X28="---","",VLOOKUP(X28,List167834567910231213141516172345674[],2,FALSE))</f>
        <v/>
      </c>
      <c r="BV28" s="161" t="str">
        <f>IF(Y28="---","",VLOOKUP(Y28,List167834567910231213141516172345674[],2,FALSE))</f>
        <v/>
      </c>
      <c r="BW28" s="161" t="str">
        <f>IF(Z28="---","",VLOOKUP(Z28,List167834567910231213141516172345674[],2,FALSE))</f>
        <v/>
      </c>
      <c r="BX28" s="161" t="str">
        <f>IF(AA28="---","",VLOOKUP(AA28,List167834567910231213141516172345674[],2,FALSE))</f>
        <v/>
      </c>
      <c r="BY28" s="161" t="str">
        <f>IF(AB28="---","",VLOOKUP(AB28,List167834567910231213141516172345674[],2,FALSE))</f>
        <v/>
      </c>
      <c r="BZ28" s="161" t="str">
        <f>IF(AC28="---","",VLOOKUP(AC28,List167834567910231213141516172345674[],2,FALSE))</f>
        <v/>
      </c>
      <c r="CA28" s="8"/>
      <c r="CB28" s="1"/>
      <c r="CC28" s="8"/>
      <c r="CD28" s="1"/>
      <c r="CE28" s="8"/>
      <c r="CF28" s="1"/>
      <c r="CG28" s="8"/>
      <c r="CH28" s="1"/>
    </row>
    <row r="29" spans="2:86" s="211" customFormat="1" ht="13.5" customHeight="1" thickBot="1">
      <c r="B29" s="283"/>
      <c r="C29" s="289"/>
      <c r="D29" s="290"/>
      <c r="E29" s="198" t="s">
        <v>160</v>
      </c>
      <c r="F29" s="198"/>
      <c r="G29" s="199"/>
      <c r="H29" s="367" t="s">
        <v>105</v>
      </c>
      <c r="I29" s="367" t="s">
        <v>105</v>
      </c>
      <c r="J29" s="367" t="s">
        <v>105</v>
      </c>
      <c r="K29" s="367" t="s">
        <v>105</v>
      </c>
      <c r="L29" s="367" t="s">
        <v>105</v>
      </c>
      <c r="M29" s="367" t="s">
        <v>105</v>
      </c>
      <c r="N29" s="25" t="s">
        <v>105</v>
      </c>
      <c r="O29" s="25" t="s">
        <v>105</v>
      </c>
      <c r="P29" s="25" t="s">
        <v>105</v>
      </c>
      <c r="Q29" s="25" t="s">
        <v>105</v>
      </c>
      <c r="R29" s="32" t="s">
        <v>105</v>
      </c>
      <c r="S29" s="1"/>
      <c r="T29" s="367" t="s">
        <v>105</v>
      </c>
      <c r="U29" s="367" t="s">
        <v>105</v>
      </c>
      <c r="V29" s="367" t="s">
        <v>105</v>
      </c>
      <c r="W29" s="367" t="s">
        <v>105</v>
      </c>
      <c r="X29" s="367" t="s">
        <v>105</v>
      </c>
      <c r="Y29" s="371" t="s">
        <v>105</v>
      </c>
      <c r="Z29" s="371" t="s">
        <v>105</v>
      </c>
      <c r="AA29" s="371" t="s">
        <v>105</v>
      </c>
      <c r="AB29" s="371" t="s">
        <v>105</v>
      </c>
      <c r="AC29" s="371" t="s">
        <v>105</v>
      </c>
      <c r="AD29" s="8"/>
      <c r="AE29" s="8"/>
      <c r="AF29" s="27" t="str">
        <f t="shared" ref="AF29:AJ30" si="6">IFERROR(IF(I29="---","",IF(T29="---","No Target Set",IF(BQ29=BF29,"On Target",IF(BQ29&gt;BF29,"Behind",IF(BQ29&lt;BF29,"Ahead"))))),"")</f>
        <v/>
      </c>
      <c r="AG29" s="27" t="str">
        <f t="shared" si="6"/>
        <v/>
      </c>
      <c r="AH29" s="27" t="str">
        <f t="shared" si="6"/>
        <v/>
      </c>
      <c r="AI29" s="27" t="str">
        <f t="shared" si="6"/>
        <v/>
      </c>
      <c r="AJ29" s="27" t="str">
        <f t="shared" si="6"/>
        <v/>
      </c>
      <c r="AK29" s="27" t="str">
        <f t="shared" si="5"/>
        <v/>
      </c>
      <c r="AL29" s="27" t="str">
        <f t="shared" si="5"/>
        <v/>
      </c>
      <c r="AM29" s="27" t="str">
        <f t="shared" si="5"/>
        <v/>
      </c>
      <c r="AN29" s="27" t="str">
        <f t="shared" si="5"/>
        <v/>
      </c>
      <c r="AO29" s="27" t="str">
        <f t="shared" si="5"/>
        <v/>
      </c>
      <c r="AP29" s="1"/>
      <c r="AQ29" s="28"/>
      <c r="AR29" s="29" t="s">
        <v>161</v>
      </c>
      <c r="AS29" s="30" t="str">
        <f t="shared" si="1"/>
        <v>---</v>
      </c>
      <c r="AT29" s="50" t="e">
        <f>VALUE(IF(AS29="---","",VLOOKUP(AS29,List167834567910231213141516172345674[],2,FALSE)))</f>
        <v>#VALUE!</v>
      </c>
      <c r="AU29" s="1" t="str">
        <f t="shared" si="2"/>
        <v>---</v>
      </c>
      <c r="AV29" s="1" t="e">
        <f>VALUE(IF(AU29="---","",VLOOKUP(AU29,List167834567910231213141516172345674[],2,FALSE)))</f>
        <v>#VALUE!</v>
      </c>
      <c r="AW29" s="1" t="str">
        <f t="shared" si="4"/>
        <v>---</v>
      </c>
      <c r="AX29" s="1" t="str">
        <f t="shared" si="3"/>
        <v>---</v>
      </c>
      <c r="AY29" s="1"/>
      <c r="AZ29" s="1"/>
      <c r="BA29" s="1"/>
      <c r="BB29" s="1"/>
      <c r="BC29" s="1"/>
      <c r="BD29" s="29" t="s">
        <v>161</v>
      </c>
      <c r="BE29" s="161" t="str">
        <f>IF(H29="---","",VLOOKUP(H29,List167834567910231213141516172345674[],2,FALSE))</f>
        <v/>
      </c>
      <c r="BF29" s="161" t="str">
        <f>IF(I29="---","",VLOOKUP(I29,List167834567910231213141516172345674[],2,FALSE))</f>
        <v/>
      </c>
      <c r="BG29" s="161" t="str">
        <f>IF(J29="---","",VLOOKUP(J29,List167834567910231213141516172345674[],2,FALSE))</f>
        <v/>
      </c>
      <c r="BH29" s="161" t="str">
        <f>IF(K29="---","",VLOOKUP(K29,List167834567910231213141516172345674[],2,FALSE))</f>
        <v/>
      </c>
      <c r="BI29" s="161" t="str">
        <f>IF(L29="---","",VLOOKUP(L29,List167834567910231213141516172345674[],2,FALSE))</f>
        <v/>
      </c>
      <c r="BJ29" s="161" t="str">
        <f>IF(M29="---","",VLOOKUP(M29,List167834567910231213141516172345674[],2,FALSE))</f>
        <v/>
      </c>
      <c r="BK29" s="161" t="str">
        <f>IF(N29="---","",VLOOKUP(N29,List167834567910231213141516172345674[],2,FALSE))</f>
        <v/>
      </c>
      <c r="BL29" s="161" t="str">
        <f>IF(O29="---","",VLOOKUP(O29,List167834567910231213141516172345674[],2,FALSE))</f>
        <v/>
      </c>
      <c r="BM29" s="161" t="str">
        <f>IF(P29="---","",VLOOKUP(P29,List167834567910231213141516172345674[],2,FALSE))</f>
        <v/>
      </c>
      <c r="BN29" s="161" t="str">
        <f>IF(Q29="---","",VLOOKUP(Q29,List167834567910231213141516172345674[],2,FALSE))</f>
        <v/>
      </c>
      <c r="BO29" s="161" t="str">
        <f>IF(R29="---","",VLOOKUP(R29,List167834567910231213141516172345674[],2,FALSE))</f>
        <v/>
      </c>
      <c r="BP29" s="29" t="s">
        <v>161</v>
      </c>
      <c r="BQ29" s="161" t="str">
        <f>IF(T29="---","",VLOOKUP(T29,List167834567910231213141516172345674[],2,FALSE))</f>
        <v/>
      </c>
      <c r="BR29" s="161" t="str">
        <f>IF(U29="---","",VLOOKUP(U29,List167834567910231213141516172345674[],2,FALSE))</f>
        <v/>
      </c>
      <c r="BS29" s="161" t="str">
        <f>IF(V29="---","",VLOOKUP(V29,List167834567910231213141516172345674[],2,FALSE))</f>
        <v/>
      </c>
      <c r="BT29" s="161" t="str">
        <f>IF(W29="---","",VLOOKUP(W29,List167834567910231213141516172345674[],2,FALSE))</f>
        <v/>
      </c>
      <c r="BU29" s="161" t="str">
        <f>IF(X29="---","",VLOOKUP(X29,List167834567910231213141516172345674[],2,FALSE))</f>
        <v/>
      </c>
      <c r="BV29" s="161" t="str">
        <f>IF(Y29="---","",VLOOKUP(Y29,List167834567910231213141516172345674[],2,FALSE))</f>
        <v/>
      </c>
      <c r="BW29" s="161" t="str">
        <f>IF(Z29="---","",VLOOKUP(Z29,List167834567910231213141516172345674[],2,FALSE))</f>
        <v/>
      </c>
      <c r="BX29" s="161" t="str">
        <f>IF(AA29="---","",VLOOKUP(AA29,List167834567910231213141516172345674[],2,FALSE))</f>
        <v/>
      </c>
      <c r="BY29" s="161" t="str">
        <f>IF(AB29="---","",VLOOKUP(AB29,List167834567910231213141516172345674[],2,FALSE))</f>
        <v/>
      </c>
      <c r="BZ29" s="161" t="str">
        <f>IF(AC29="---","",VLOOKUP(AC29,List167834567910231213141516172345674[],2,FALSE))</f>
        <v/>
      </c>
      <c r="CA29" s="8"/>
      <c r="CB29" s="1"/>
      <c r="CC29" s="8"/>
      <c r="CD29" s="1"/>
      <c r="CE29" s="8"/>
      <c r="CF29" s="1"/>
      <c r="CG29" s="8"/>
      <c r="CH29" s="1"/>
    </row>
    <row r="30" spans="2:86" s="211" customFormat="1" ht="13.5" customHeight="1" thickBot="1">
      <c r="B30" s="284"/>
      <c r="C30" s="289"/>
      <c r="D30" s="290"/>
      <c r="E30" s="198" t="s">
        <v>239</v>
      </c>
      <c r="F30" s="198"/>
      <c r="G30" s="199"/>
      <c r="H30" s="376" t="s">
        <v>105</v>
      </c>
      <c r="I30" s="376" t="s">
        <v>105</v>
      </c>
      <c r="J30" s="376" t="s">
        <v>105</v>
      </c>
      <c r="K30" s="376" t="s">
        <v>105</v>
      </c>
      <c r="L30" s="376" t="s">
        <v>105</v>
      </c>
      <c r="M30" s="376" t="s">
        <v>105</v>
      </c>
      <c r="N30" s="36" t="s">
        <v>105</v>
      </c>
      <c r="O30" s="36" t="s">
        <v>105</v>
      </c>
      <c r="P30" s="36" t="s">
        <v>105</v>
      </c>
      <c r="Q30" s="36" t="s">
        <v>105</v>
      </c>
      <c r="R30" s="37" t="s">
        <v>105</v>
      </c>
      <c r="S30" s="1"/>
      <c r="T30" s="367" t="s">
        <v>105</v>
      </c>
      <c r="U30" s="367" t="s">
        <v>105</v>
      </c>
      <c r="V30" s="367" t="s">
        <v>105</v>
      </c>
      <c r="W30" s="367" t="s">
        <v>105</v>
      </c>
      <c r="X30" s="367" t="s">
        <v>105</v>
      </c>
      <c r="Y30" s="371" t="s">
        <v>105</v>
      </c>
      <c r="Z30" s="371" t="s">
        <v>105</v>
      </c>
      <c r="AA30" s="371" t="s">
        <v>105</v>
      </c>
      <c r="AB30" s="371" t="s">
        <v>105</v>
      </c>
      <c r="AC30" s="371" t="s">
        <v>105</v>
      </c>
      <c r="AD30" s="8"/>
      <c r="AE30" s="8"/>
      <c r="AF30" s="27" t="str">
        <f t="shared" si="6"/>
        <v/>
      </c>
      <c r="AG30" s="27" t="str">
        <f t="shared" si="6"/>
        <v/>
      </c>
      <c r="AH30" s="27" t="str">
        <f t="shared" si="6"/>
        <v/>
      </c>
      <c r="AI30" s="27" t="str">
        <f t="shared" si="6"/>
        <v/>
      </c>
      <c r="AJ30" s="27" t="str">
        <f t="shared" si="6"/>
        <v/>
      </c>
      <c r="AK30" s="27" t="str">
        <f t="shared" si="5"/>
        <v/>
      </c>
      <c r="AL30" s="27" t="str">
        <f t="shared" si="5"/>
        <v/>
      </c>
      <c r="AM30" s="27" t="str">
        <f t="shared" si="5"/>
        <v/>
      </c>
      <c r="AN30" s="27" t="str">
        <f t="shared" si="5"/>
        <v/>
      </c>
      <c r="AO30" s="27" t="str">
        <f t="shared" si="5"/>
        <v/>
      </c>
      <c r="AP30" s="1"/>
      <c r="AQ30" s="28"/>
      <c r="AR30" s="29" t="s">
        <v>163</v>
      </c>
      <c r="AS30" s="30" t="str">
        <f t="shared" si="1"/>
        <v>---</v>
      </c>
      <c r="AT30" s="50" t="e">
        <f>VALUE(IF(AS30="---","",VLOOKUP(AS30,List167834567910231213141516172345674[],2,FALSE)))</f>
        <v>#VALUE!</v>
      </c>
      <c r="AU30" s="1" t="str">
        <f t="shared" si="2"/>
        <v>---</v>
      </c>
      <c r="AV30" s="1" t="e">
        <f>VALUE(IF(AU30="---","",VLOOKUP(AU30,List167834567910231213141516172345674[],2,FALSE)))</f>
        <v>#VALUE!</v>
      </c>
      <c r="AW30" s="1" t="str">
        <f t="shared" si="4"/>
        <v>---</v>
      </c>
      <c r="AX30" s="1" t="str">
        <f t="shared" si="3"/>
        <v>---</v>
      </c>
      <c r="AY30" s="1"/>
      <c r="AZ30" s="1"/>
      <c r="BA30" s="1"/>
      <c r="BB30" s="1"/>
      <c r="BC30" s="1"/>
      <c r="BD30" s="29" t="s">
        <v>163</v>
      </c>
      <c r="BE30" s="161" t="str">
        <f>IF(H30="---","",VLOOKUP(H30,List167834567910231213141516172345674[],2,FALSE))</f>
        <v/>
      </c>
      <c r="BF30" s="161" t="str">
        <f>IF(I30="---","",VLOOKUP(I30,List167834567910231213141516172345674[],2,FALSE))</f>
        <v/>
      </c>
      <c r="BG30" s="161" t="str">
        <f>IF(J30="---","",VLOOKUP(J30,List167834567910231213141516172345674[],2,FALSE))</f>
        <v/>
      </c>
      <c r="BH30" s="161" t="str">
        <f>IF(K30="---","",VLOOKUP(K30,List167834567910231213141516172345674[],2,FALSE))</f>
        <v/>
      </c>
      <c r="BI30" s="161" t="str">
        <f>IF(L30="---","",VLOOKUP(L30,List167834567910231213141516172345674[],2,FALSE))</f>
        <v/>
      </c>
      <c r="BJ30" s="161" t="str">
        <f>IF(M30="---","",VLOOKUP(M30,List167834567910231213141516172345674[],2,FALSE))</f>
        <v/>
      </c>
      <c r="BK30" s="161" t="str">
        <f>IF(N30="---","",VLOOKUP(N30,List167834567910231213141516172345674[],2,FALSE))</f>
        <v/>
      </c>
      <c r="BL30" s="161" t="str">
        <f>IF(O30="---","",VLOOKUP(O30,List167834567910231213141516172345674[],2,FALSE))</f>
        <v/>
      </c>
      <c r="BM30" s="161" t="str">
        <f>IF(P30="---","",VLOOKUP(P30,List167834567910231213141516172345674[],2,FALSE))</f>
        <v/>
      </c>
      <c r="BN30" s="161" t="str">
        <f>IF(Q30="---","",VLOOKUP(Q30,List167834567910231213141516172345674[],2,FALSE))</f>
        <v/>
      </c>
      <c r="BO30" s="161" t="str">
        <f>IF(R30="---","",VLOOKUP(R30,List167834567910231213141516172345674[],2,FALSE))</f>
        <v/>
      </c>
      <c r="BP30" s="29" t="s">
        <v>163</v>
      </c>
      <c r="BQ30" s="161" t="str">
        <f>IF(T30="---","",VLOOKUP(T30,List167834567910231213141516172345674[],2,FALSE))</f>
        <v/>
      </c>
      <c r="BR30" s="161" t="str">
        <f>IF(U30="---","",VLOOKUP(U30,List167834567910231213141516172345674[],2,FALSE))</f>
        <v/>
      </c>
      <c r="BS30" s="161" t="str">
        <f>IF(V30="---","",VLOOKUP(V30,List167834567910231213141516172345674[],2,FALSE))</f>
        <v/>
      </c>
      <c r="BT30" s="161" t="str">
        <f>IF(W30="---","",VLOOKUP(W30,List167834567910231213141516172345674[],2,FALSE))</f>
        <v/>
      </c>
      <c r="BU30" s="161" t="str">
        <f>IF(X30="---","",VLOOKUP(X30,List167834567910231213141516172345674[],2,FALSE))</f>
        <v/>
      </c>
      <c r="BV30" s="161" t="str">
        <f>IF(Y30="---","",VLOOKUP(Y30,List167834567910231213141516172345674[],2,FALSE))</f>
        <v/>
      </c>
      <c r="BW30" s="161" t="str">
        <f>IF(Z30="---","",VLOOKUP(Z30,List167834567910231213141516172345674[],2,FALSE))</f>
        <v/>
      </c>
      <c r="BX30" s="161" t="str">
        <f>IF(AA30="---","",VLOOKUP(AA30,List167834567910231213141516172345674[],2,FALSE))</f>
        <v/>
      </c>
      <c r="BY30" s="161" t="str">
        <f>IF(AB30="---","",VLOOKUP(AB30,List167834567910231213141516172345674[],2,FALSE))</f>
        <v/>
      </c>
      <c r="BZ30" s="161" t="str">
        <f>IF(AC30="---","",VLOOKUP(AC30,List167834567910231213141516172345674[],2,FALSE))</f>
        <v/>
      </c>
      <c r="CA30" s="8"/>
      <c r="CB30" s="1"/>
      <c r="CC30" s="8"/>
      <c r="CD30" s="1"/>
      <c r="CE30" s="8"/>
      <c r="CF30" s="1"/>
      <c r="CG30" s="8"/>
      <c r="CH30" s="1"/>
    </row>
    <row r="31" spans="2:86" s="211" customFormat="1" ht="13.5" customHeight="1" thickBot="1">
      <c r="B31" s="276" t="s">
        <v>164</v>
      </c>
      <c r="C31" s="277"/>
      <c r="D31" s="277"/>
      <c r="E31" s="277"/>
      <c r="F31" s="277"/>
      <c r="G31" s="278"/>
      <c r="H31" s="38">
        <f>COUNTIF(Year0Range,AZ4)</f>
        <v>0</v>
      </c>
      <c r="I31" s="38" t="str">
        <f>IF(COUNTIF(Year1Range,AZ4)=0,"",COUNTIF(Year1Range,AZ4))</f>
        <v/>
      </c>
      <c r="J31" s="38" t="str">
        <f>IF(COUNTIF(Year2Range,AZ4)=0,"",COUNTIF(Year2Range,AZ4))</f>
        <v/>
      </c>
      <c r="K31" s="38" t="str">
        <f>IF(COUNTIF(Year3Range,AZ4)=0,"",COUNTIF(Year3Range,AZ4))</f>
        <v/>
      </c>
      <c r="L31" s="38" t="str">
        <f>IF(COUNTIF(Year4Range,AZ4)=0,"",COUNTIF(Year4Range,AZ4))</f>
        <v/>
      </c>
      <c r="M31" s="38" t="str">
        <f>IF(COUNTIF(Year5Range,AZ4)=0,"",COUNTIF(Year5Range,AZ4))</f>
        <v/>
      </c>
      <c r="N31" s="38" t="str">
        <f>IF(COUNTIF(Year6Range,AZ4)=0,"",COUNTIF(Year6Range,AZ4))</f>
        <v/>
      </c>
      <c r="O31" s="38" t="str">
        <f>IF(COUNTIF(Year7Range,AZ4)=0,"",COUNTIF(Year7Range,AZ4))</f>
        <v/>
      </c>
      <c r="P31" s="38" t="str">
        <f>IF(COUNTIF(Year8Range,AZ4)=0,"",COUNTIF(Year8Range,AZ4))</f>
        <v/>
      </c>
      <c r="Q31" s="38" t="str">
        <f>IF(COUNTIF(Year9Range,AZ4)=0,"",COUNTIF(Year9Range,AZ4))</f>
        <v/>
      </c>
      <c r="R31" s="38" t="str">
        <f>IF(COUNTIF(Year10Range,AZ4)=0,"",COUNTIF(Year10Range,AZ4))</f>
        <v/>
      </c>
      <c r="S31" s="1"/>
      <c r="T31" s="38">
        <f>COUNTIF(Year1Expected,$AZ$4)</f>
        <v>0</v>
      </c>
      <c r="U31" s="38" t="str">
        <f>IF(COUNTIF(Year2Expected,$AZ$4)=0,"",COUNTIF(Year2Expected,$AZ$4))</f>
        <v/>
      </c>
      <c r="V31" s="38" t="str">
        <f>IF(COUNTIF(Year3Expected,$AZ$4)=0,"",COUNTIF(Year3Expected,$AZ$4))</f>
        <v/>
      </c>
      <c r="W31" s="38" t="str">
        <f>IF(COUNTIF(Year4Expected,$AZ$4)=0,"",COUNTIF(Year4Expected,$AZ$4))</f>
        <v/>
      </c>
      <c r="X31" s="38" t="str">
        <f>IF(COUNTIF(Year5Expected,$AZ$4)=0,"",COUNTIF(Year5Expected,$AZ$4))</f>
        <v/>
      </c>
      <c r="Y31" s="38" t="str">
        <f>IF(COUNTIF(Year6Expected,$AZ$4)=0,"",COUNTIF(Year6Expected,$AZ$4))</f>
        <v/>
      </c>
      <c r="Z31" s="38" t="str">
        <f>IF(COUNTIF(Year7Expected,$AZ$4)=0,"",COUNTIF(Year7Expected,$AZ$4))</f>
        <v/>
      </c>
      <c r="AA31" s="38" t="str">
        <f>IF(COUNTIF(Year8Expected,$AZ$4)=0,"",COUNTIF(Year8Expected,$AZ$4))</f>
        <v/>
      </c>
      <c r="AB31" s="38" t="str">
        <f>IF(COUNTIF(Year9Expected,$AZ$4)=0,"",COUNTIF(Year9Expected,$AZ$4))</f>
        <v/>
      </c>
      <c r="AC31" s="38" t="str">
        <f>IF(COUNTIF(Year10Expected,$AZ$4)=0,"",COUNTIF(Year10Expected,$AZ$4))</f>
        <v/>
      </c>
      <c r="AD31" s="8"/>
      <c r="AE31" s="8"/>
      <c r="AF31" s="1"/>
      <c r="AG31" s="1"/>
      <c r="AH31" s="1"/>
      <c r="AI31" s="1"/>
      <c r="AJ31" s="1"/>
      <c r="AK31" s="1"/>
      <c r="AL31" s="1"/>
      <c r="AM31" s="1"/>
      <c r="AN31" s="1"/>
      <c r="AO31" s="1"/>
      <c r="AP31" s="1"/>
      <c r="AQ31" s="1"/>
      <c r="AR31" s="1"/>
      <c r="AS31" s="1" t="e">
        <f>LOOKUP(2,1/(H34:R34&lt;&gt;""),H$2:R$2)</f>
        <v>#N/A</v>
      </c>
      <c r="AT31" s="1"/>
      <c r="AU31" s="1" t="e">
        <f>AS31</f>
        <v>#N/A</v>
      </c>
      <c r="AV31" s="1"/>
      <c r="AW31" s="1"/>
      <c r="AX31" s="1"/>
      <c r="AY31" s="1"/>
      <c r="AZ31" s="1"/>
      <c r="BA31" s="1"/>
      <c r="BB31" s="1"/>
      <c r="BC31" s="1"/>
      <c r="BD31" s="29" t="s">
        <v>165</v>
      </c>
      <c r="BE31" s="162">
        <f t="shared" ref="BE31:BO31" si="7">COUNTIF(BE3:BE30,1)</f>
        <v>0</v>
      </c>
      <c r="BF31" s="162">
        <f t="shared" si="7"/>
        <v>0</v>
      </c>
      <c r="BG31" s="162">
        <f t="shared" si="7"/>
        <v>0</v>
      </c>
      <c r="BH31" s="162">
        <f t="shared" si="7"/>
        <v>0</v>
      </c>
      <c r="BI31" s="162">
        <f t="shared" si="7"/>
        <v>0</v>
      </c>
      <c r="BJ31" s="162">
        <f t="shared" si="7"/>
        <v>0</v>
      </c>
      <c r="BK31" s="162">
        <f t="shared" si="7"/>
        <v>0</v>
      </c>
      <c r="BL31" s="162">
        <f t="shared" si="7"/>
        <v>0</v>
      </c>
      <c r="BM31" s="162">
        <f t="shared" si="7"/>
        <v>0</v>
      </c>
      <c r="BN31" s="162">
        <f t="shared" si="7"/>
        <v>0</v>
      </c>
      <c r="BO31" s="162">
        <f t="shared" si="7"/>
        <v>0</v>
      </c>
      <c r="BP31" s="29" t="s">
        <v>165</v>
      </c>
      <c r="BQ31" s="163">
        <f t="shared" ref="BQ31:BZ31" si="8">COUNTIF(BQ3:BQ30,1)</f>
        <v>0</v>
      </c>
      <c r="BR31" s="163">
        <f t="shared" si="8"/>
        <v>0</v>
      </c>
      <c r="BS31" s="163">
        <f t="shared" si="8"/>
        <v>0</v>
      </c>
      <c r="BT31" s="163">
        <f t="shared" si="8"/>
        <v>0</v>
      </c>
      <c r="BU31" s="163">
        <f t="shared" si="8"/>
        <v>0</v>
      </c>
      <c r="BV31" s="163">
        <f t="shared" si="8"/>
        <v>0</v>
      </c>
      <c r="BW31" s="163">
        <f t="shared" si="8"/>
        <v>0</v>
      </c>
      <c r="BX31" s="163">
        <f t="shared" si="8"/>
        <v>0</v>
      </c>
      <c r="BY31" s="163">
        <f t="shared" si="8"/>
        <v>0</v>
      </c>
      <c r="BZ31" s="163">
        <f t="shared" si="8"/>
        <v>0</v>
      </c>
      <c r="CA31" s="8"/>
      <c r="CB31" s="1"/>
      <c r="CC31" s="8"/>
      <c r="CD31" s="1"/>
      <c r="CE31" s="8"/>
      <c r="CF31" s="1"/>
      <c r="CG31" s="8"/>
      <c r="CH31" s="1"/>
    </row>
    <row r="32" spans="2:86" s="211" customFormat="1" ht="13.5" customHeight="1" thickBot="1">
      <c r="B32" s="276" t="s">
        <v>166</v>
      </c>
      <c r="C32" s="277"/>
      <c r="D32" s="277"/>
      <c r="E32" s="277"/>
      <c r="F32" s="277"/>
      <c r="G32" s="278"/>
      <c r="H32" s="38">
        <f>COUNTIF(Year0Range,AZ5)</f>
        <v>0</v>
      </c>
      <c r="I32" s="39" t="str">
        <f>IF(COUNTIF(Year1Range,AZ5)=0,"",COUNTIF(Year1Range,AZ5))</f>
        <v/>
      </c>
      <c r="J32" s="39" t="str">
        <f>IF(COUNTIF(Year2Range,AZ5)=0,"",COUNTIF(Year2Range,AZ5))</f>
        <v/>
      </c>
      <c r="K32" s="39" t="str">
        <f>IF(COUNTIF(Year3Range,AZ5)=0,"",COUNTIF(Year3Range,AZ5))</f>
        <v/>
      </c>
      <c r="L32" s="39" t="str">
        <f>IF(COUNTIF(Year4Range,AZ5)=0,"",COUNTIF(Year4Range,AZ5))</f>
        <v/>
      </c>
      <c r="M32" s="39" t="str">
        <f>IF(COUNTIF(Year5Range,AZ5)=0,"",COUNTIF(Year5Range,AZ5))</f>
        <v/>
      </c>
      <c r="N32" s="39" t="str">
        <f>IF(COUNTIF(Year6Range,AZ5)=0,"",COUNTIF(Year6Range,AZ5))</f>
        <v/>
      </c>
      <c r="O32" s="39" t="str">
        <f>IF(COUNTIF(Year7Range,AZ5)=0,"",COUNTIF(Year7Range,AZ5))</f>
        <v/>
      </c>
      <c r="P32" s="39" t="str">
        <f>IF(COUNTIF(Year8Range,AZ5)=0,"",COUNTIF(Year8Range,AZ5))</f>
        <v/>
      </c>
      <c r="Q32" s="39" t="str">
        <f>IF(COUNTIF(Year9Range,AZ5)=0,"",COUNTIF(Year9Range,AZ5))</f>
        <v/>
      </c>
      <c r="R32" s="39" t="str">
        <f>IF(COUNTIF(Year10Range,AZ5)=0,"",COUNTIF(Year10Range,AZ5))</f>
        <v/>
      </c>
      <c r="S32" s="1"/>
      <c r="T32" s="38">
        <f>COUNTIF(Year1Expected,$AZ$5)</f>
        <v>0</v>
      </c>
      <c r="U32" s="38" t="str">
        <f>IF(COUNTIF(Year2Expected,$AZ$5)=0,"",COUNTIF(Year2Expected,$AZ$5))</f>
        <v/>
      </c>
      <c r="V32" s="38" t="str">
        <f>IF(COUNTIF(Year3Expected,$AZ$5)=0,"",COUNTIF(Year3Expected,$AZ$5))</f>
        <v/>
      </c>
      <c r="W32" s="38" t="str">
        <f>IF(COUNTIF(Year4Expected,$AZ$5)=0,"",COUNTIF(Year4Expected,$AZ$5))</f>
        <v/>
      </c>
      <c r="X32" s="38" t="str">
        <f>IF(COUNTIF(Year5Expected,$AZ$5)=0,"",COUNTIF(Year5Expected,$AZ$5))</f>
        <v/>
      </c>
      <c r="Y32" s="38" t="str">
        <f>IF(COUNTIF(Year6Expected,$AZ$5)=0,"",COUNTIF(Year6Expected,$AZ$5))</f>
        <v/>
      </c>
      <c r="Z32" s="38" t="str">
        <f>IF(COUNTIF(Year7Expected,$AZ$5)=0,"",COUNTIF(Year7Expected,$AZ$5))</f>
        <v/>
      </c>
      <c r="AA32" s="38" t="str">
        <f>IF(COUNTIF(Year8Expected,$AZ$5)=0,"",COUNTIF(Year8Expected,$AZ$5))</f>
        <v/>
      </c>
      <c r="AB32" s="38" t="str">
        <f>IF(COUNTIF(Year9Expected,$AZ$5)=0,"",COUNTIF(Year9Expected,$AZ$5))</f>
        <v/>
      </c>
      <c r="AC32" s="38" t="str">
        <f>IF(COUNTIF(Year10Expected,$AZ$5)=0,"",COUNTIF(Year10Expected,$AZ$5))</f>
        <v/>
      </c>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29" t="s">
        <v>167</v>
      </c>
      <c r="BE32" s="162">
        <f t="shared" ref="BE32:BO32" si="9">COUNTIF(BE3:BE30,0.5)</f>
        <v>0</v>
      </c>
      <c r="BF32" s="162">
        <f t="shared" si="9"/>
        <v>0</v>
      </c>
      <c r="BG32" s="162">
        <f t="shared" si="9"/>
        <v>0</v>
      </c>
      <c r="BH32" s="162">
        <f t="shared" si="9"/>
        <v>0</v>
      </c>
      <c r="BI32" s="162">
        <f t="shared" si="9"/>
        <v>0</v>
      </c>
      <c r="BJ32" s="162">
        <f t="shared" si="9"/>
        <v>0</v>
      </c>
      <c r="BK32" s="162">
        <f t="shared" si="9"/>
        <v>0</v>
      </c>
      <c r="BL32" s="162">
        <f t="shared" si="9"/>
        <v>0</v>
      </c>
      <c r="BM32" s="162">
        <f t="shared" si="9"/>
        <v>0</v>
      </c>
      <c r="BN32" s="162">
        <f t="shared" si="9"/>
        <v>0</v>
      </c>
      <c r="BO32" s="162">
        <f t="shared" si="9"/>
        <v>0</v>
      </c>
      <c r="BP32" s="29" t="s">
        <v>167</v>
      </c>
      <c r="BQ32" s="163">
        <f t="shared" ref="BQ32:BZ32" si="10">COUNTIF(BQ3:BQ30,0.5)</f>
        <v>0</v>
      </c>
      <c r="BR32" s="163">
        <f t="shared" si="10"/>
        <v>0</v>
      </c>
      <c r="BS32" s="163">
        <f t="shared" si="10"/>
        <v>0</v>
      </c>
      <c r="BT32" s="163">
        <f t="shared" si="10"/>
        <v>0</v>
      </c>
      <c r="BU32" s="163">
        <f t="shared" si="10"/>
        <v>0</v>
      </c>
      <c r="BV32" s="163">
        <f t="shared" si="10"/>
        <v>0</v>
      </c>
      <c r="BW32" s="163">
        <f t="shared" si="10"/>
        <v>0</v>
      </c>
      <c r="BX32" s="163">
        <f t="shared" si="10"/>
        <v>0</v>
      </c>
      <c r="BY32" s="163">
        <f t="shared" si="10"/>
        <v>0</v>
      </c>
      <c r="BZ32" s="163">
        <f t="shared" si="10"/>
        <v>0</v>
      </c>
      <c r="CA32" s="8"/>
      <c r="CB32" s="1"/>
      <c r="CC32" s="8"/>
      <c r="CD32" s="1"/>
      <c r="CE32" s="8"/>
      <c r="CF32" s="1"/>
      <c r="CG32" s="8"/>
      <c r="CH32" s="1"/>
    </row>
    <row r="33" spans="1:87" ht="13.5" customHeight="1" thickBot="1">
      <c r="A33" s="1"/>
      <c r="B33" s="276" t="s">
        <v>168</v>
      </c>
      <c r="C33" s="277"/>
      <c r="D33" s="277"/>
      <c r="E33" s="277"/>
      <c r="F33" s="277"/>
      <c r="G33" s="278"/>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S33" s="1"/>
      <c r="T33" s="38">
        <f>COUNTIF(Year1Expected,"*60")</f>
        <v>0</v>
      </c>
      <c r="U33" s="38" t="str">
        <f>IF(COUNTIF(Year2Expected,"*60")=0,"",COUNTIF(Year2Expected,"*60"))</f>
        <v/>
      </c>
      <c r="V33" s="38" t="str">
        <f>IF(COUNTIF(Year3Expected,"*60")=0,"",COUNTIF(Year3Expected,"*60"))</f>
        <v/>
      </c>
      <c r="W33" s="38" t="str">
        <f>IF(COUNTIF(Year4Expected,"*60")=0,"",COUNTIF(Year4Expected,"*60"))</f>
        <v/>
      </c>
      <c r="X33" s="38" t="str">
        <f>IF(COUNTIF(Year5Expected,"*60")=0,"",COUNTIF(Year5Expected,"*60"))</f>
        <v/>
      </c>
      <c r="Y33" s="38" t="str">
        <f>IF(COUNTIF(Year6Expected,"*60")=0,"",COUNTIF(Year6Expected,"*60"))</f>
        <v/>
      </c>
      <c r="Z33" s="38" t="str">
        <f>IF(COUNTIF(Year7Expected,"*60")=0,"",COUNTIF(Year7Expected,"*60"))</f>
        <v/>
      </c>
      <c r="AA33" s="38" t="str">
        <f>IF(COUNTIF(Year8Expected,"*60")=0,"",COUNTIF(Year8Expected,"*60"))</f>
        <v/>
      </c>
      <c r="AB33" s="38" t="str">
        <f>IF(COUNTIF(Year9Expected,"*60")=0,"",COUNTIF(Year9Expected,"*60"))</f>
        <v/>
      </c>
      <c r="AC33" s="38" t="str">
        <f>IF(COUNTIF(Year10Expected,"*60")=0,"",COUNTIF(Year10Expected,"*60"))</f>
        <v/>
      </c>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29" t="s">
        <v>169</v>
      </c>
      <c r="BE33" s="162">
        <f t="shared" ref="BE33:BO33" si="11">COUNTIF(BE3:BE30,0)</f>
        <v>0</v>
      </c>
      <c r="BF33" s="162">
        <f t="shared" si="11"/>
        <v>0</v>
      </c>
      <c r="BG33" s="162">
        <f t="shared" si="11"/>
        <v>0</v>
      </c>
      <c r="BH33" s="162">
        <f t="shared" si="11"/>
        <v>0</v>
      </c>
      <c r="BI33" s="162">
        <f t="shared" si="11"/>
        <v>0</v>
      </c>
      <c r="BJ33" s="162">
        <f t="shared" si="11"/>
        <v>0</v>
      </c>
      <c r="BK33" s="162">
        <f t="shared" si="11"/>
        <v>0</v>
      </c>
      <c r="BL33" s="162">
        <f t="shared" si="11"/>
        <v>0</v>
      </c>
      <c r="BM33" s="162">
        <f t="shared" si="11"/>
        <v>0</v>
      </c>
      <c r="BN33" s="162">
        <f t="shared" si="11"/>
        <v>0</v>
      </c>
      <c r="BO33" s="162">
        <f t="shared" si="11"/>
        <v>0</v>
      </c>
      <c r="BP33" s="29" t="s">
        <v>169</v>
      </c>
      <c r="BQ33" s="163">
        <f t="shared" ref="BQ33:BZ33" si="12">COUNTIF(BQ3:BQ30,0)</f>
        <v>0</v>
      </c>
      <c r="BR33" s="163">
        <f t="shared" si="12"/>
        <v>0</v>
      </c>
      <c r="BS33" s="163">
        <f t="shared" si="12"/>
        <v>0</v>
      </c>
      <c r="BT33" s="163">
        <f t="shared" si="12"/>
        <v>0</v>
      </c>
      <c r="BU33" s="163">
        <f t="shared" si="12"/>
        <v>0</v>
      </c>
      <c r="BV33" s="163">
        <f t="shared" si="12"/>
        <v>0</v>
      </c>
      <c r="BW33" s="163">
        <f t="shared" si="12"/>
        <v>0</v>
      </c>
      <c r="BX33" s="163">
        <f t="shared" si="12"/>
        <v>0</v>
      </c>
      <c r="BY33" s="163">
        <f t="shared" si="12"/>
        <v>0</v>
      </c>
      <c r="BZ33" s="163">
        <f t="shared" si="12"/>
        <v>0</v>
      </c>
      <c r="CA33" s="8"/>
      <c r="CB33" s="1"/>
      <c r="CC33" s="8"/>
      <c r="CD33" s="1"/>
      <c r="CE33" s="8"/>
      <c r="CF33" s="1"/>
      <c r="CG33" s="8"/>
      <c r="CH33" s="1"/>
      <c r="CI33" s="8"/>
    </row>
    <row r="34" spans="1:87" ht="13.5" customHeight="1" thickBot="1">
      <c r="A34" s="1"/>
      <c r="B34" s="300" t="s">
        <v>170</v>
      </c>
      <c r="C34" s="301"/>
      <c r="D34" s="301"/>
      <c r="E34" s="301"/>
      <c r="F34" s="302"/>
      <c r="G34" s="195"/>
      <c r="H34" s="40" t="str">
        <f>IF(ISERROR(AVERAGE(BE24:BE30,BE12:BE23, BE3:BE11)),"",AVERAGE(BE24:BE30,BE12:BE23, BE3:BE11))</f>
        <v/>
      </c>
      <c r="I34" s="40" t="str">
        <f t="shared" ref="I34:R34" si="13">IF(ISERROR(AVERAGE(BF24:BF30,BF12:BF23, BF3:BF11)),"",AVERAGE(BF24:BF30,BF12:BF23, BF3:BF11))</f>
        <v/>
      </c>
      <c r="J34" s="40" t="str">
        <f t="shared" si="13"/>
        <v/>
      </c>
      <c r="K34" s="40" t="str">
        <f t="shared" si="13"/>
        <v/>
      </c>
      <c r="L34" s="40" t="str">
        <f t="shared" si="13"/>
        <v/>
      </c>
      <c r="M34" s="40" t="str">
        <f t="shared" si="13"/>
        <v/>
      </c>
      <c r="N34" s="40" t="str">
        <f t="shared" si="13"/>
        <v/>
      </c>
      <c r="O34" s="40" t="str">
        <f t="shared" si="13"/>
        <v/>
      </c>
      <c r="P34" s="40" t="str">
        <f t="shared" si="13"/>
        <v/>
      </c>
      <c r="Q34" s="40" t="str">
        <f t="shared" si="13"/>
        <v/>
      </c>
      <c r="R34" s="40" t="str">
        <f t="shared" si="13"/>
        <v/>
      </c>
      <c r="S34" s="1"/>
      <c r="T34" s="40" t="str">
        <f t="shared" ref="T34:AC34" si="14">IF(ISERROR(AVERAGE(BQ24:BQ30,BQ12:BQ23, BQ3:BQ11)),"",AVERAGE(BQ24:BQ30,BQ12:BQ23, BQ3:BQ11))</f>
        <v/>
      </c>
      <c r="U34" s="40" t="str">
        <f t="shared" si="14"/>
        <v/>
      </c>
      <c r="V34" s="40" t="str">
        <f t="shared" si="14"/>
        <v/>
      </c>
      <c r="W34" s="40" t="str">
        <f t="shared" si="14"/>
        <v/>
      </c>
      <c r="X34" s="40" t="str">
        <f t="shared" si="14"/>
        <v/>
      </c>
      <c r="Y34" s="40" t="str">
        <f t="shared" si="14"/>
        <v/>
      </c>
      <c r="Z34" s="40" t="str">
        <f t="shared" si="14"/>
        <v/>
      </c>
      <c r="AA34" s="40" t="str">
        <f t="shared" si="14"/>
        <v/>
      </c>
      <c r="AB34" s="40" t="str">
        <f t="shared" si="14"/>
        <v/>
      </c>
      <c r="AC34" s="40" t="str">
        <f t="shared" si="14"/>
        <v/>
      </c>
      <c r="AD34" s="1"/>
      <c r="AE34" s="1"/>
      <c r="AF34" s="1"/>
      <c r="AG34" s="1"/>
      <c r="AH34" s="1"/>
      <c r="AI34" s="1"/>
      <c r="AJ34" s="1"/>
      <c r="AK34" s="1"/>
      <c r="AL34" s="1"/>
      <c r="AM34" s="1"/>
      <c r="AN34" s="1"/>
      <c r="AO34" s="1"/>
      <c r="AP34" s="1"/>
      <c r="AQ34" s="1"/>
      <c r="AR34" s="1"/>
      <c r="AS34" s="1"/>
      <c r="AT34" s="1"/>
      <c r="AU34" s="1"/>
      <c r="AV34" s="1"/>
      <c r="AW34" s="41"/>
      <c r="AX34" s="41"/>
      <c r="AY34" s="41"/>
      <c r="AZ34" s="41"/>
      <c r="BA34" s="1"/>
      <c r="BB34" s="8"/>
      <c r="BC34" s="8"/>
      <c r="BD34" s="29" t="s">
        <v>170</v>
      </c>
      <c r="BE34" s="42" t="str">
        <f t="shared" ref="BE34:BO34" si="15">IF(ISERROR(AVERAGE(BE24:BE30,BE12:BE23,BE3:BE11)),"",(AVERAGE(BE24:BE30,BE12:BE23,BE3:BE11)))</f>
        <v/>
      </c>
      <c r="BF34" s="42" t="str">
        <f t="shared" si="15"/>
        <v/>
      </c>
      <c r="BG34" s="42" t="str">
        <f t="shared" si="15"/>
        <v/>
      </c>
      <c r="BH34" s="42" t="str">
        <f t="shared" si="15"/>
        <v/>
      </c>
      <c r="BI34" s="42" t="str">
        <f t="shared" si="15"/>
        <v/>
      </c>
      <c r="BJ34" s="42" t="str">
        <f t="shared" si="15"/>
        <v/>
      </c>
      <c r="BK34" s="42" t="str">
        <f t="shared" si="15"/>
        <v/>
      </c>
      <c r="BL34" s="42" t="str">
        <f t="shared" si="15"/>
        <v/>
      </c>
      <c r="BM34" s="42" t="str">
        <f t="shared" si="15"/>
        <v/>
      </c>
      <c r="BN34" s="42" t="str">
        <f t="shared" si="15"/>
        <v/>
      </c>
      <c r="BO34" s="42" t="str">
        <f t="shared" si="15"/>
        <v/>
      </c>
      <c r="BP34" s="29" t="s">
        <v>170</v>
      </c>
      <c r="BQ34" s="42" t="str">
        <f t="shared" ref="BQ34:BZ34" si="16">IF(ISERROR(AVERAGE(BQ24:BQ30,BQ12:BQ23,BQ3:BQ11)),"",(AVERAGE(BQ24:BQ30,BQ12:BQ23,BQ3:BQ11)))</f>
        <v/>
      </c>
      <c r="BR34" s="42" t="str">
        <f t="shared" si="16"/>
        <v/>
      </c>
      <c r="BS34" s="42" t="str">
        <f t="shared" si="16"/>
        <v/>
      </c>
      <c r="BT34" s="42" t="str">
        <f t="shared" si="16"/>
        <v/>
      </c>
      <c r="BU34" s="42" t="str">
        <f t="shared" si="16"/>
        <v/>
      </c>
      <c r="BV34" s="42" t="str">
        <f t="shared" si="16"/>
        <v/>
      </c>
      <c r="BW34" s="42" t="str">
        <f t="shared" si="16"/>
        <v/>
      </c>
      <c r="BX34" s="42" t="str">
        <f t="shared" si="16"/>
        <v/>
      </c>
      <c r="BY34" s="42" t="str">
        <f t="shared" si="16"/>
        <v/>
      </c>
      <c r="BZ34" s="42" t="str">
        <f t="shared" si="16"/>
        <v/>
      </c>
      <c r="CA34" s="1"/>
      <c r="CB34" s="1"/>
      <c r="CC34" s="1"/>
      <c r="CD34" s="1"/>
      <c r="CE34" s="1"/>
      <c r="CF34" s="1"/>
      <c r="CG34" s="1"/>
      <c r="CH34" s="1"/>
      <c r="CI34" s="1"/>
    </row>
    <row r="35" spans="1:87" ht="13.5" customHeight="1" thickBot="1">
      <c r="A35" s="1"/>
      <c r="B35" s="43"/>
      <c r="C35" s="43"/>
      <c r="D35" s="44"/>
      <c r="E35" s="44"/>
      <c r="F35" s="44"/>
      <c r="G35" s="44"/>
      <c r="H35" s="44"/>
      <c r="I35" s="44"/>
      <c r="J35" s="44"/>
      <c r="K35" s="44"/>
      <c r="L35" s="44"/>
      <c r="M35" s="44"/>
      <c r="N35" s="44"/>
      <c r="O35" s="44"/>
      <c r="P35" s="44"/>
      <c r="Q35" s="1"/>
      <c r="R35" s="1"/>
      <c r="S35" s="1"/>
      <c r="T35" s="1"/>
      <c r="U35" s="1"/>
      <c r="V35" s="44"/>
      <c r="W35" s="1"/>
      <c r="X35" s="1"/>
      <c r="Y35" s="44"/>
      <c r="Z35" s="44"/>
      <c r="AA35" s="44"/>
      <c r="AB35" s="44"/>
      <c r="AC35" s="44"/>
      <c r="AD35" s="44"/>
      <c r="AE35" s="44"/>
      <c r="AF35" s="1"/>
      <c r="AG35" s="1"/>
      <c r="AH35" s="1"/>
      <c r="AI35" s="1"/>
      <c r="AJ35" s="1"/>
      <c r="AK35" s="1"/>
      <c r="AL35" s="1"/>
      <c r="AM35" s="1"/>
      <c r="AN35" s="1"/>
      <c r="AO35" s="1"/>
      <c r="AP35" s="1"/>
      <c r="AQ35" s="1"/>
      <c r="AR35" s="1"/>
      <c r="AS35" s="45" t="s">
        <v>106</v>
      </c>
      <c r="AT35" s="46" t="s">
        <v>104</v>
      </c>
      <c r="AU35" s="47" t="s">
        <v>112</v>
      </c>
      <c r="AV35" s="1" t="s">
        <v>171</v>
      </c>
      <c r="AW35" s="1"/>
      <c r="AX35" s="1"/>
      <c r="AY35" s="1"/>
      <c r="AZ35" s="1"/>
      <c r="BA35" s="1"/>
      <c r="BB35" s="1"/>
      <c r="BC35" s="1"/>
      <c r="BD35" s="29" t="s">
        <v>172</v>
      </c>
      <c r="BE35" s="48" t="str">
        <f t="shared" ref="BE35:BO35" si="17">IF(ISERROR(AVERAGE(BE3:BE11)),"",(AVERAGE(BE3:BE11)))</f>
        <v/>
      </c>
      <c r="BF35" s="48" t="str">
        <f t="shared" si="17"/>
        <v/>
      </c>
      <c r="BG35" s="48" t="str">
        <f t="shared" si="17"/>
        <v/>
      </c>
      <c r="BH35" s="48" t="str">
        <f t="shared" si="17"/>
        <v/>
      </c>
      <c r="BI35" s="48" t="str">
        <f t="shared" si="17"/>
        <v/>
      </c>
      <c r="BJ35" s="48" t="str">
        <f t="shared" si="17"/>
        <v/>
      </c>
      <c r="BK35" s="48" t="str">
        <f t="shared" si="17"/>
        <v/>
      </c>
      <c r="BL35" s="48" t="str">
        <f t="shared" si="17"/>
        <v/>
      </c>
      <c r="BM35" s="48" t="str">
        <f t="shared" si="17"/>
        <v/>
      </c>
      <c r="BN35" s="48" t="str">
        <f t="shared" si="17"/>
        <v/>
      </c>
      <c r="BO35" s="48" t="str">
        <f t="shared" si="17"/>
        <v/>
      </c>
      <c r="BP35" s="29" t="s">
        <v>172</v>
      </c>
      <c r="BQ35" s="48" t="str">
        <f t="shared" ref="BQ35:BZ35" si="18">IF(ISERROR(AVERAGE(BQ3:BQ11)),"",(AVERAGE(BQ3:BQ11)))</f>
        <v/>
      </c>
      <c r="BR35" s="48" t="str">
        <f t="shared" si="18"/>
        <v/>
      </c>
      <c r="BS35" s="48" t="str">
        <f t="shared" si="18"/>
        <v/>
      </c>
      <c r="BT35" s="48" t="str">
        <f t="shared" si="18"/>
        <v/>
      </c>
      <c r="BU35" s="48" t="str">
        <f t="shared" si="18"/>
        <v/>
      </c>
      <c r="BV35" s="48" t="str">
        <f t="shared" si="18"/>
        <v/>
      </c>
      <c r="BW35" s="48" t="str">
        <f t="shared" si="18"/>
        <v/>
      </c>
      <c r="BX35" s="48" t="str">
        <f t="shared" si="18"/>
        <v/>
      </c>
      <c r="BY35" s="48" t="str">
        <f t="shared" si="18"/>
        <v/>
      </c>
      <c r="BZ35" s="48" t="str">
        <f t="shared" si="18"/>
        <v/>
      </c>
      <c r="CA35" s="44"/>
      <c r="CB35" s="1"/>
      <c r="CC35" s="44"/>
      <c r="CD35" s="1"/>
      <c r="CE35" s="44"/>
      <c r="CF35" s="1"/>
      <c r="CG35" s="44"/>
      <c r="CH35" s="1"/>
      <c r="CI35" s="44"/>
    </row>
    <row r="36" spans="1:87" ht="15" thickBot="1">
      <c r="A36" s="1"/>
      <c r="B36" s="303" t="s">
        <v>173</v>
      </c>
      <c r="C36" s="303"/>
      <c r="D36" s="1"/>
      <c r="E36" s="1"/>
      <c r="F36" s="1"/>
      <c r="G36" s="1"/>
      <c r="H36" s="8"/>
      <c r="I36" s="8"/>
      <c r="J36" s="8"/>
      <c r="K36" s="8"/>
      <c r="L36" s="8"/>
      <c r="M36" s="44"/>
      <c r="N36" s="44"/>
      <c r="O36" s="44"/>
      <c r="P36" s="44"/>
      <c r="Q36" s="1"/>
      <c r="R36" s="1"/>
      <c r="S36" s="1"/>
      <c r="T36" s="1"/>
      <c r="U36" s="1"/>
      <c r="V36" s="44"/>
      <c r="W36" s="1"/>
      <c r="X36" s="1"/>
      <c r="Y36" s="44"/>
      <c r="Z36" s="44"/>
      <c r="AA36" s="44"/>
      <c r="AB36" s="44"/>
      <c r="AC36" s="44"/>
      <c r="AD36" s="44"/>
      <c r="AE36" s="44"/>
      <c r="AF36" s="1"/>
      <c r="AG36" s="1"/>
      <c r="AH36" s="1"/>
      <c r="AI36" s="1"/>
      <c r="AJ36" s="1"/>
      <c r="AK36" s="1"/>
      <c r="AL36" s="1"/>
      <c r="AM36" s="1"/>
      <c r="AN36" s="1"/>
      <c r="AO36" s="1"/>
      <c r="AP36" s="1"/>
      <c r="AQ36" s="1"/>
      <c r="AR36" s="49" t="s">
        <v>174</v>
      </c>
      <c r="AS36" s="50">
        <f>COUNTIF(AT3:AT11,BA4)</f>
        <v>0</v>
      </c>
      <c r="AT36" s="50">
        <f>VALUE(COUNTIF(AT3:AT11,BA5))</f>
        <v>0</v>
      </c>
      <c r="AU36" s="50">
        <f>VALUE(COUNTIF(AT3:AT11,0))</f>
        <v>0</v>
      </c>
      <c r="AV36" s="50" t="e">
        <f>AVERAGEIF(AT3:AT11,"&gt;=0")</f>
        <v>#DIV/0!</v>
      </c>
      <c r="AW36" s="1"/>
      <c r="AX36" s="1"/>
      <c r="AY36" s="1"/>
      <c r="AZ36" s="1"/>
      <c r="BA36" s="1"/>
      <c r="BB36" s="1"/>
      <c r="BC36" s="1"/>
      <c r="BD36" s="29" t="s">
        <v>175</v>
      </c>
      <c r="BE36" s="51" t="str">
        <f t="shared" ref="BE36:BO36" si="19">IF(ISERROR(AVERAGE(BE12:BE23)),"",(AVERAGE(BE12:BE23)))</f>
        <v/>
      </c>
      <c r="BF36" s="51" t="str">
        <f t="shared" si="19"/>
        <v/>
      </c>
      <c r="BG36" s="51" t="str">
        <f t="shared" si="19"/>
        <v/>
      </c>
      <c r="BH36" s="51" t="str">
        <f t="shared" si="19"/>
        <v/>
      </c>
      <c r="BI36" s="51" t="str">
        <f t="shared" si="19"/>
        <v/>
      </c>
      <c r="BJ36" s="51" t="str">
        <f t="shared" si="19"/>
        <v/>
      </c>
      <c r="BK36" s="51" t="str">
        <f t="shared" si="19"/>
        <v/>
      </c>
      <c r="BL36" s="51" t="str">
        <f t="shared" si="19"/>
        <v/>
      </c>
      <c r="BM36" s="51" t="str">
        <f t="shared" si="19"/>
        <v/>
      </c>
      <c r="BN36" s="51" t="str">
        <f t="shared" si="19"/>
        <v/>
      </c>
      <c r="BO36" s="51" t="str">
        <f t="shared" si="19"/>
        <v/>
      </c>
      <c r="BP36" s="29" t="s">
        <v>175</v>
      </c>
      <c r="BQ36" s="51" t="str">
        <f t="shared" ref="BQ36:BZ36" si="20">IF(ISERROR(AVERAGE(BQ12:BQ23)),"",(AVERAGE(BQ12:BQ23)))</f>
        <v/>
      </c>
      <c r="BR36" s="51" t="str">
        <f t="shared" si="20"/>
        <v/>
      </c>
      <c r="BS36" s="51" t="str">
        <f t="shared" si="20"/>
        <v/>
      </c>
      <c r="BT36" s="51" t="str">
        <f t="shared" si="20"/>
        <v/>
      </c>
      <c r="BU36" s="51" t="str">
        <f t="shared" si="20"/>
        <v/>
      </c>
      <c r="BV36" s="51" t="str">
        <f t="shared" si="20"/>
        <v/>
      </c>
      <c r="BW36" s="51" t="str">
        <f t="shared" si="20"/>
        <v/>
      </c>
      <c r="BX36" s="51" t="str">
        <f t="shared" si="20"/>
        <v/>
      </c>
      <c r="BY36" s="51" t="str">
        <f t="shared" si="20"/>
        <v/>
      </c>
      <c r="BZ36" s="51" t="str">
        <f t="shared" si="20"/>
        <v/>
      </c>
      <c r="CA36" s="44"/>
      <c r="CB36" s="1"/>
      <c r="CC36" s="44"/>
      <c r="CD36" s="1"/>
      <c r="CE36" s="44"/>
      <c r="CF36" s="1"/>
      <c r="CG36" s="44"/>
      <c r="CH36" s="1"/>
      <c r="CI36" s="44"/>
    </row>
    <row r="37" spans="1:87" ht="13.5" customHeight="1" thickBot="1">
      <c r="A37" s="1"/>
      <c r="B37" s="303"/>
      <c r="C37" s="303"/>
      <c r="D37" s="52"/>
      <c r="E37" s="52"/>
      <c r="F37" s="8"/>
      <c r="G37" s="8"/>
      <c r="H37" s="8"/>
      <c r="I37" s="8"/>
      <c r="J37" s="8"/>
      <c r="K37" s="8"/>
      <c r="L37" s="8"/>
      <c r="M37" s="8"/>
      <c r="N37" s="8"/>
      <c r="O37" s="8"/>
      <c r="P37" s="8"/>
      <c r="Q37" s="1"/>
      <c r="R37" s="1"/>
      <c r="S37" s="1"/>
      <c r="T37" s="1"/>
      <c r="U37" s="1"/>
      <c r="V37" s="8"/>
      <c r="W37" s="1"/>
      <c r="X37" s="1"/>
      <c r="Y37" s="8"/>
      <c r="Z37" s="8"/>
      <c r="AA37" s="8"/>
      <c r="AB37" s="8"/>
      <c r="AC37" s="8"/>
      <c r="AD37" s="8"/>
      <c r="AE37" s="8"/>
      <c r="AF37" s="1"/>
      <c r="AG37" s="1"/>
      <c r="AH37" s="1"/>
      <c r="AI37" s="1"/>
      <c r="AJ37" s="1"/>
      <c r="AK37" s="1"/>
      <c r="AL37" s="1"/>
      <c r="AM37" s="1"/>
      <c r="AN37" s="1"/>
      <c r="AO37" s="1"/>
      <c r="AP37" s="1"/>
      <c r="AQ37" s="1"/>
      <c r="AR37" s="49" t="s">
        <v>176</v>
      </c>
      <c r="AS37" s="50">
        <f>COUNTIF(AT12:AT23,BA4)</f>
        <v>0</v>
      </c>
      <c r="AT37" s="50">
        <f>VALUE(COUNTIF(AT12:AT23,BA5))</f>
        <v>0</v>
      </c>
      <c r="AU37" s="50">
        <f>VALUE(COUNTIF(AT12:AT23,0))</f>
        <v>0</v>
      </c>
      <c r="AV37" s="50" t="e">
        <f>AVERAGEIF(AT12:AT23,"&gt;=0")</f>
        <v>#DIV/0!</v>
      </c>
      <c r="AW37" s="1"/>
      <c r="AX37" s="1"/>
      <c r="AY37" s="1"/>
      <c r="AZ37" s="1"/>
      <c r="BA37" s="1"/>
      <c r="BB37" s="1"/>
      <c r="BC37" s="1"/>
      <c r="BD37" s="29" t="s">
        <v>177</v>
      </c>
      <c r="BE37" s="53" t="str">
        <f t="shared" ref="BE37:BO37" si="21">IF(ISERROR(AVERAGE(BE24:BE30)),"",(AVERAGE(BE24:BE30)))</f>
        <v/>
      </c>
      <c r="BF37" s="53" t="str">
        <f t="shared" si="21"/>
        <v/>
      </c>
      <c r="BG37" s="53" t="str">
        <f t="shared" si="21"/>
        <v/>
      </c>
      <c r="BH37" s="53" t="str">
        <f t="shared" si="21"/>
        <v/>
      </c>
      <c r="BI37" s="53" t="str">
        <f t="shared" si="21"/>
        <v/>
      </c>
      <c r="BJ37" s="53" t="str">
        <f t="shared" si="21"/>
        <v/>
      </c>
      <c r="BK37" s="53" t="str">
        <f t="shared" si="21"/>
        <v/>
      </c>
      <c r="BL37" s="53" t="str">
        <f t="shared" si="21"/>
        <v/>
      </c>
      <c r="BM37" s="53" t="str">
        <f t="shared" si="21"/>
        <v/>
      </c>
      <c r="BN37" s="53" t="str">
        <f t="shared" si="21"/>
        <v/>
      </c>
      <c r="BO37" s="53" t="str">
        <f t="shared" si="21"/>
        <v/>
      </c>
      <c r="BP37" s="29" t="s">
        <v>177</v>
      </c>
      <c r="BQ37" s="53" t="str">
        <f t="shared" ref="BQ37:BZ37" si="22">IF(ISERROR(AVERAGE(BQ24:BQ30)),"",(AVERAGE(BQ24:BQ30)))</f>
        <v/>
      </c>
      <c r="BR37" s="53" t="str">
        <f t="shared" si="22"/>
        <v/>
      </c>
      <c r="BS37" s="53" t="str">
        <f t="shared" si="22"/>
        <v/>
      </c>
      <c r="BT37" s="53" t="str">
        <f t="shared" si="22"/>
        <v/>
      </c>
      <c r="BU37" s="53" t="str">
        <f t="shared" si="22"/>
        <v/>
      </c>
      <c r="BV37" s="53" t="str">
        <f t="shared" si="22"/>
        <v/>
      </c>
      <c r="BW37" s="53" t="str">
        <f t="shared" si="22"/>
        <v/>
      </c>
      <c r="BX37" s="53" t="str">
        <f t="shared" si="22"/>
        <v/>
      </c>
      <c r="BY37" s="53" t="str">
        <f t="shared" si="22"/>
        <v/>
      </c>
      <c r="BZ37" s="53" t="str">
        <f t="shared" si="22"/>
        <v/>
      </c>
      <c r="CA37" s="8"/>
      <c r="CB37" s="1"/>
      <c r="CC37" s="8"/>
      <c r="CD37" s="1"/>
      <c r="CE37" s="8"/>
      <c r="CF37" s="1"/>
      <c r="CG37" s="8"/>
      <c r="CH37" s="1"/>
      <c r="CI37" s="8"/>
    </row>
    <row r="38" spans="1:87" ht="22.9" customHeight="1">
      <c r="A38" s="1"/>
      <c r="B38" s="304" t="s">
        <v>178</v>
      </c>
      <c r="C38" s="305"/>
      <c r="D38" s="305"/>
      <c r="E38" s="305"/>
      <c r="F38" s="305"/>
      <c r="G38" s="305"/>
      <c r="H38" s="305"/>
      <c r="I38" s="305"/>
      <c r="J38" s="305"/>
      <c r="K38" s="306"/>
      <c r="L38" s="8"/>
      <c r="M38" s="8"/>
      <c r="N38" s="8"/>
      <c r="O38" s="8"/>
      <c r="P38" s="8"/>
      <c r="Q38" s="1"/>
      <c r="R38" s="1"/>
      <c r="S38" s="1"/>
      <c r="T38" s="1"/>
      <c r="U38" s="1"/>
      <c r="V38" s="8"/>
      <c r="W38" s="1"/>
      <c r="X38" s="1"/>
      <c r="Y38" s="8"/>
      <c r="Z38" s="8"/>
      <c r="AA38" s="8"/>
      <c r="AB38" s="8"/>
      <c r="AC38" s="8"/>
      <c r="AD38" s="8"/>
      <c r="AE38" s="8"/>
      <c r="AF38" s="1"/>
      <c r="AG38" s="1"/>
      <c r="AH38" s="1"/>
      <c r="AI38" s="1"/>
      <c r="AJ38" s="1"/>
      <c r="AK38" s="1"/>
      <c r="AL38" s="1"/>
      <c r="AM38" s="1"/>
      <c r="AN38" s="1"/>
      <c r="AO38" s="1"/>
      <c r="AP38" s="1"/>
      <c r="AQ38" s="1"/>
      <c r="AR38" s="49" t="s">
        <v>179</v>
      </c>
      <c r="AS38" s="50">
        <f>COUNTIF(AT24:AT30,BA4)</f>
        <v>0</v>
      </c>
      <c r="AT38" s="50">
        <f>COUNTIF(AT24:AT30,BA5)</f>
        <v>0</v>
      </c>
      <c r="AU38" s="50">
        <f>VALUE(COUNTIF(AT24:AT30,0))</f>
        <v>0</v>
      </c>
      <c r="AV38" s="50" t="e">
        <f>AVERAGEIF(AT24:AT30,"&gt;=0")</f>
        <v>#DIV/0!</v>
      </c>
      <c r="AW38" s="1"/>
      <c r="AX38" s="1"/>
      <c r="AY38" s="1"/>
      <c r="AZ38" s="1"/>
      <c r="BA38" s="1"/>
      <c r="BB38" s="8"/>
      <c r="BC38" s="8"/>
      <c r="BD38" s="8"/>
      <c r="BE38" s="8"/>
      <c r="BF38" s="8"/>
      <c r="BG38" s="8"/>
      <c r="BH38" s="8"/>
      <c r="BI38" s="8"/>
      <c r="BJ38" s="1"/>
      <c r="BK38" s="1"/>
      <c r="BL38" s="1"/>
      <c r="BM38" s="1"/>
      <c r="BN38" s="1"/>
      <c r="BO38" s="1"/>
      <c r="BP38" s="8"/>
      <c r="BQ38" s="8"/>
      <c r="BR38" s="8"/>
      <c r="BS38" s="8"/>
      <c r="BT38" s="8"/>
      <c r="BU38" s="8"/>
      <c r="BV38" s="8"/>
      <c r="BW38" s="1"/>
      <c r="BX38" s="8"/>
      <c r="BY38" s="8"/>
      <c r="BZ38" s="8"/>
      <c r="CA38" s="8"/>
      <c r="CB38" s="1"/>
      <c r="CC38" s="8"/>
      <c r="CD38" s="1"/>
      <c r="CE38" s="8"/>
      <c r="CF38" s="1"/>
      <c r="CG38" s="8"/>
      <c r="CH38" s="1"/>
      <c r="CI38" s="8"/>
    </row>
    <row r="39" spans="1:87" ht="21" customHeight="1">
      <c r="A39" s="8"/>
      <c r="B39" s="307" t="s">
        <v>9</v>
      </c>
      <c r="C39" s="308"/>
      <c r="D39" s="309"/>
      <c r="E39" s="310" t="s">
        <v>10</v>
      </c>
      <c r="F39" s="311"/>
      <c r="G39" s="311"/>
      <c r="H39" s="312"/>
      <c r="I39" s="310" t="s">
        <v>11</v>
      </c>
      <c r="J39" s="311"/>
      <c r="K39" s="312"/>
      <c r="L39" s="8"/>
      <c r="M39" s="8"/>
      <c r="N39" s="8"/>
      <c r="O39" s="8"/>
      <c r="P39" s="8"/>
      <c r="Q39" s="1"/>
      <c r="R39" s="1"/>
      <c r="S39" s="1"/>
      <c r="T39" s="1"/>
      <c r="U39" s="1"/>
      <c r="V39" s="8"/>
      <c r="W39" s="1"/>
      <c r="X39" s="1"/>
      <c r="Y39" s="8"/>
      <c r="Z39" s="8"/>
      <c r="AA39" s="8"/>
      <c r="AB39" s="8"/>
      <c r="AC39" s="8"/>
      <c r="AD39" s="8"/>
      <c r="AE39" s="8"/>
      <c r="AF39" s="1"/>
      <c r="AG39" s="1"/>
      <c r="AH39" s="1"/>
      <c r="AI39" s="1"/>
      <c r="AJ39" s="1"/>
      <c r="AK39" s="1"/>
      <c r="AL39" s="1"/>
      <c r="AM39" s="1"/>
      <c r="AN39" s="1"/>
      <c r="AO39" s="1"/>
      <c r="AP39" s="1"/>
      <c r="AQ39" s="1"/>
      <c r="AR39" s="1" t="s">
        <v>180</v>
      </c>
      <c r="AS39" s="50">
        <f>VALUE(SUM(AS36:AS38))</f>
        <v>0</v>
      </c>
      <c r="AT39" s="50">
        <f>VALUE(SUM(AT36:AT38))</f>
        <v>0</v>
      </c>
      <c r="AU39" s="50">
        <f>VALUE(SUM(AU36:AU38))</f>
        <v>0</v>
      </c>
      <c r="AV39" s="1">
        <f>COUNTIF(AT3:AT30,"&gt;=0")</f>
        <v>0</v>
      </c>
      <c r="AW39" s="1"/>
      <c r="AX39" s="1"/>
      <c r="AY39" s="1"/>
      <c r="AZ39" s="1"/>
      <c r="BA39" s="1"/>
      <c r="BB39" s="1"/>
      <c r="BC39" s="1"/>
      <c r="BD39" s="1"/>
      <c r="BE39" s="1"/>
      <c r="BF39" s="1"/>
      <c r="BG39" s="8"/>
      <c r="BH39" s="377"/>
      <c r="BI39" s="8"/>
      <c r="BJ39" s="8"/>
      <c r="BK39" s="8"/>
      <c r="BL39" s="8"/>
      <c r="BM39" s="8"/>
      <c r="BN39" s="8"/>
      <c r="BO39" s="8"/>
      <c r="BP39" s="8"/>
      <c r="BQ39" s="8"/>
      <c r="BR39" s="8"/>
      <c r="BS39" s="8"/>
      <c r="BT39" s="8"/>
      <c r="BU39" s="8"/>
      <c r="BV39" s="8"/>
      <c r="BW39" s="8"/>
      <c r="BX39" s="8"/>
      <c r="BY39" s="8"/>
      <c r="BZ39" s="8"/>
      <c r="CA39" s="8"/>
      <c r="CB39" s="1"/>
      <c r="CC39" s="8"/>
      <c r="CD39" s="1"/>
      <c r="CE39" s="8"/>
      <c r="CF39" s="1"/>
      <c r="CG39" s="8"/>
      <c r="CH39" s="1"/>
      <c r="CI39" s="8"/>
    </row>
    <row r="40" spans="1:87" ht="22.15" customHeight="1">
      <c r="A40" s="8"/>
      <c r="B40" s="378"/>
      <c r="C40" s="379"/>
      <c r="D40" s="380"/>
      <c r="E40" s="381"/>
      <c r="F40" s="382"/>
      <c r="G40" s="382"/>
      <c r="H40" s="383"/>
      <c r="I40" s="381"/>
      <c r="J40" s="382"/>
      <c r="K40" s="383"/>
      <c r="L40" s="8"/>
      <c r="M40" s="8"/>
      <c r="N40" s="8"/>
      <c r="O40" s="8"/>
      <c r="P40" s="8"/>
      <c r="Q40" s="1"/>
      <c r="R40" s="1"/>
      <c r="S40" s="1"/>
      <c r="T40" s="1"/>
      <c r="U40" s="1"/>
      <c r="V40" s="8"/>
      <c r="W40" s="1"/>
      <c r="X40" s="1"/>
      <c r="Y40" s="8"/>
      <c r="Z40" s="8"/>
      <c r="AA40" s="8"/>
      <c r="AB40" s="8"/>
      <c r="AC40" s="8"/>
      <c r="AD40" s="8"/>
      <c r="AE40" s="8"/>
      <c r="AF40" s="1"/>
      <c r="AG40" s="1"/>
      <c r="AH40" s="1"/>
      <c r="AI40" s="1"/>
      <c r="AJ40" s="1"/>
      <c r="AK40" s="1"/>
      <c r="AL40" s="1"/>
      <c r="AM40" s="1"/>
      <c r="AN40" s="1"/>
      <c r="AO40" s="1"/>
      <c r="AP40" s="1"/>
      <c r="AQ40" s="1"/>
      <c r="AR40" s="49" t="s">
        <v>181</v>
      </c>
      <c r="AS40" s="1"/>
      <c r="AT40" s="1"/>
      <c r="AU40" s="1"/>
      <c r="AV40" s="50" t="e">
        <f>SUMIF(AT3:AT30,"&gt;=0")/AV39</f>
        <v>#DIV/0!</v>
      </c>
      <c r="AW40" s="1"/>
      <c r="AX40" s="1"/>
      <c r="AY40" s="1"/>
      <c r="AZ40" s="1"/>
      <c r="BA40" s="1"/>
      <c r="BB40" s="1"/>
      <c r="BC40" s="1"/>
      <c r="BD40" s="1"/>
      <c r="BE40" s="1"/>
      <c r="BF40" s="8"/>
      <c r="BG40" s="8"/>
      <c r="BH40" s="377"/>
      <c r="BI40" s="8"/>
      <c r="BJ40" s="8"/>
      <c r="BK40" s="8"/>
      <c r="BL40" s="8"/>
      <c r="BM40" s="8"/>
      <c r="BN40" s="8"/>
      <c r="BO40" s="8"/>
      <c r="BP40" s="8"/>
      <c r="BQ40" s="8"/>
      <c r="BR40" s="8"/>
      <c r="BS40" s="8"/>
      <c r="BT40" s="8"/>
      <c r="BU40" s="8"/>
      <c r="BV40" s="8"/>
      <c r="BW40" s="1"/>
      <c r="BX40" s="8"/>
      <c r="BY40" s="8"/>
      <c r="BZ40" s="8"/>
      <c r="CA40" s="8"/>
      <c r="CB40" s="1"/>
      <c r="CC40" s="8"/>
      <c r="CD40" s="1"/>
      <c r="CE40" s="8"/>
      <c r="CF40" s="1"/>
      <c r="CG40" s="8"/>
      <c r="CH40" s="1"/>
      <c r="CI40" s="8"/>
    </row>
    <row r="41" spans="1:87" ht="13.9">
      <c r="A41" s="8"/>
      <c r="B41" s="8"/>
      <c r="C41" s="8"/>
      <c r="D41" s="8"/>
      <c r="E41" s="8"/>
      <c r="F41" s="8"/>
      <c r="G41" s="8"/>
      <c r="H41" s="8"/>
      <c r="I41" s="8"/>
      <c r="J41" s="8"/>
      <c r="K41" s="8"/>
      <c r="L41" s="8"/>
      <c r="M41" s="8"/>
      <c r="N41" s="8"/>
      <c r="O41" s="8"/>
      <c r="P41" s="8"/>
      <c r="Q41" s="1"/>
      <c r="R41" s="1"/>
      <c r="S41" s="1"/>
      <c r="T41" s="1"/>
      <c r="U41" s="1"/>
      <c r="V41" s="8"/>
      <c r="W41" s="1"/>
      <c r="X41" s="1"/>
      <c r="Y41" s="8"/>
      <c r="Z41" s="8"/>
      <c r="AA41" s="8"/>
      <c r="AB41" s="8"/>
      <c r="AC41" s="8"/>
      <c r="AD41" s="8"/>
      <c r="AE41" s="8"/>
      <c r="AF41" s="49"/>
      <c r="AG41" s="1"/>
      <c r="AH41" s="1"/>
      <c r="AI41" s="1"/>
      <c r="AJ41" s="1"/>
      <c r="AK41" s="1"/>
      <c r="AL41" s="1"/>
      <c r="AM41" s="1"/>
      <c r="AN41" s="1"/>
      <c r="AO41" s="1"/>
      <c r="AP41" s="1"/>
      <c r="AQ41" s="1"/>
      <c r="AR41" s="1"/>
      <c r="AS41" s="45" t="s">
        <v>106</v>
      </c>
      <c r="AT41" s="46" t="s">
        <v>104</v>
      </c>
      <c r="AU41" s="47" t="s">
        <v>112</v>
      </c>
      <c r="AV41" s="1" t="s">
        <v>171</v>
      </c>
      <c r="AW41" s="1"/>
      <c r="AX41" s="1"/>
      <c r="AY41" s="1"/>
      <c r="AZ41" s="1"/>
      <c r="BA41" s="1"/>
      <c r="BB41" s="1"/>
      <c r="BC41" s="1"/>
      <c r="BD41" s="1"/>
      <c r="BE41" s="1"/>
      <c r="BF41" s="8"/>
      <c r="BG41" s="8"/>
      <c r="BH41" s="8"/>
      <c r="BI41" s="8"/>
      <c r="BJ41" s="8"/>
      <c r="BK41" s="8"/>
      <c r="BL41" s="8"/>
      <c r="BM41" s="8"/>
      <c r="BN41" s="8"/>
      <c r="BO41" s="8"/>
      <c r="BP41" s="8"/>
      <c r="BQ41" s="8"/>
      <c r="BR41" s="8"/>
      <c r="BS41" s="8"/>
      <c r="BT41" s="8"/>
      <c r="BU41" s="8"/>
      <c r="BV41" s="8"/>
      <c r="BW41" s="1"/>
      <c r="BX41" s="8"/>
      <c r="BY41" s="8"/>
      <c r="BZ41" s="8"/>
      <c r="CA41" s="8"/>
      <c r="CB41" s="1"/>
      <c r="CC41" s="8"/>
      <c r="CD41" s="1"/>
      <c r="CE41" s="8"/>
      <c r="CF41" s="1"/>
      <c r="CG41" s="8"/>
      <c r="CH41" s="1"/>
      <c r="CI41" s="8"/>
    </row>
    <row r="42" spans="1:87" ht="19.149999999999999" customHeight="1">
      <c r="A42" s="1"/>
      <c r="B42" s="141" t="s">
        <v>182</v>
      </c>
      <c r="C42" s="54"/>
      <c r="D42" s="55"/>
      <c r="E42" s="55"/>
      <c r="F42" s="55"/>
      <c r="G42" s="55"/>
      <c r="H42" s="55"/>
      <c r="I42" s="8"/>
      <c r="J42" s="8"/>
      <c r="K42" s="8"/>
      <c r="L42" s="8"/>
      <c r="M42" s="8"/>
      <c r="N42" s="8"/>
      <c r="O42" s="8"/>
      <c r="P42" s="8"/>
      <c r="Q42" s="1"/>
      <c r="R42" s="1"/>
      <c r="S42" s="1"/>
      <c r="T42" s="1"/>
      <c r="U42" s="1"/>
      <c r="V42" s="8"/>
      <c r="W42" s="1"/>
      <c r="X42" s="1"/>
      <c r="Y42" s="8"/>
      <c r="Z42" s="8"/>
      <c r="AA42" s="8"/>
      <c r="AB42" s="8"/>
      <c r="AC42" s="8"/>
      <c r="AD42" s="8"/>
      <c r="AE42" s="8"/>
      <c r="AF42" s="1"/>
      <c r="AG42" s="1"/>
      <c r="AH42" s="1"/>
      <c r="AI42" s="1"/>
      <c r="AJ42" s="1"/>
      <c r="AK42" s="1"/>
      <c r="AL42" s="1"/>
      <c r="AM42" s="1"/>
      <c r="AN42" s="1"/>
      <c r="AO42" s="1"/>
      <c r="AP42" s="1"/>
      <c r="AQ42" s="1"/>
      <c r="AR42" s="49" t="s">
        <v>183</v>
      </c>
      <c r="AS42" s="50">
        <f>COUNTIF(AV3:AV11,BA4)</f>
        <v>0</v>
      </c>
      <c r="AT42" s="50">
        <f>COUNTIF(AV3:AV11,BA5)</f>
        <v>0</v>
      </c>
      <c r="AU42" s="50">
        <f>COUNTIF(AV3:AV8,0)</f>
        <v>0</v>
      </c>
      <c r="AV42" s="50" t="e">
        <f>AVERAGEIF(AT3:AT11,"&gt;=0")</f>
        <v>#DIV/0!</v>
      </c>
      <c r="AW42" s="1"/>
      <c r="AX42" s="1"/>
      <c r="AY42" s="1"/>
      <c r="AZ42" s="1"/>
      <c r="BA42" s="1"/>
      <c r="BB42" s="1"/>
      <c r="BC42" s="1"/>
      <c r="BD42" s="1"/>
      <c r="BE42" s="1"/>
      <c r="BF42" s="8"/>
      <c r="BG42" s="8"/>
      <c r="BH42" s="8"/>
      <c r="BI42" s="8"/>
      <c r="BJ42" s="8"/>
      <c r="BK42" s="8"/>
      <c r="BL42" s="8"/>
      <c r="BM42" s="8"/>
      <c r="BN42" s="8"/>
      <c r="BO42" s="8"/>
      <c r="BP42" s="8"/>
      <c r="BQ42" s="8"/>
      <c r="BR42" s="8"/>
      <c r="BS42" s="8"/>
      <c r="BT42" s="8"/>
      <c r="BU42" s="8"/>
      <c r="BV42" s="8"/>
      <c r="BW42" s="1"/>
      <c r="BX42" s="8"/>
      <c r="BY42" s="8"/>
      <c r="BZ42" s="8"/>
      <c r="CA42" s="8"/>
      <c r="CB42" s="1"/>
      <c r="CC42" s="8"/>
      <c r="CD42" s="1"/>
      <c r="CE42" s="8"/>
      <c r="CF42" s="1"/>
      <c r="CG42" s="8"/>
      <c r="CH42" s="1"/>
      <c r="CI42" s="8"/>
    </row>
    <row r="43" spans="1:87" ht="16.899999999999999" thickBot="1">
      <c r="A43" s="1"/>
      <c r="B43" s="96" t="s">
        <v>184</v>
      </c>
      <c r="C43" s="96"/>
      <c r="D43" s="56" t="str">
        <f>_xlfn.IFNA(AS31,"")</f>
        <v/>
      </c>
      <c r="E43" s="56"/>
      <c r="F43" s="55"/>
      <c r="G43" s="57"/>
      <c r="H43" s="57"/>
      <c r="I43" s="8"/>
      <c r="J43" s="8"/>
      <c r="K43" s="8"/>
      <c r="L43" s="8"/>
      <c r="M43" s="8"/>
      <c r="N43" s="8"/>
      <c r="O43" s="8"/>
      <c r="P43" s="8"/>
      <c r="Q43" s="1"/>
      <c r="R43" s="1"/>
      <c r="S43" s="1"/>
      <c r="T43" s="1"/>
      <c r="U43" s="1"/>
      <c r="V43" s="8"/>
      <c r="W43" s="1"/>
      <c r="X43" s="1"/>
      <c r="Y43" s="8"/>
      <c r="Z43" s="8"/>
      <c r="AA43" s="8"/>
      <c r="AB43" s="8"/>
      <c r="AC43" s="8"/>
      <c r="AD43" s="8"/>
      <c r="AE43" s="8"/>
      <c r="AF43" s="1"/>
      <c r="AG43" s="1"/>
      <c r="AH43" s="1"/>
      <c r="AI43" s="1"/>
      <c r="AJ43" s="1"/>
      <c r="AK43" s="1"/>
      <c r="AL43" s="1"/>
      <c r="AM43" s="1"/>
      <c r="AN43" s="1"/>
      <c r="AO43" s="1"/>
      <c r="AP43" s="1"/>
      <c r="AQ43" s="1"/>
      <c r="AR43" s="49" t="s">
        <v>185</v>
      </c>
      <c r="AS43" s="50">
        <f>COUNTIF(AV12:AV23,BA4)</f>
        <v>0</v>
      </c>
      <c r="AT43" s="50">
        <f>COUNTIF(AV12:AV23,BA5)</f>
        <v>0</v>
      </c>
      <c r="AU43" s="50">
        <f>COUNTIF(AV12:AV23,0)</f>
        <v>0</v>
      </c>
      <c r="AV43" s="50" t="e">
        <f>AVERAGEIF(AV12:AV23,"&gt;=0")</f>
        <v>#DIV/0!</v>
      </c>
      <c r="AW43" s="1"/>
      <c r="AX43" s="1"/>
      <c r="AY43" s="1"/>
      <c r="AZ43" s="1"/>
      <c r="BA43" s="1"/>
      <c r="BB43" s="1"/>
      <c r="BC43" s="1"/>
      <c r="BD43" s="1"/>
      <c r="BE43" s="1"/>
      <c r="BF43" s="8"/>
      <c r="BG43" s="8"/>
      <c r="BH43" s="8"/>
      <c r="BI43" s="8"/>
      <c r="BJ43" s="8"/>
      <c r="BK43" s="8"/>
      <c r="BL43" s="8"/>
      <c r="BM43" s="8"/>
      <c r="BN43" s="8"/>
      <c r="BO43" s="8"/>
      <c r="BP43" s="8"/>
      <c r="BQ43" s="8"/>
      <c r="BR43" s="8"/>
      <c r="BS43" s="8"/>
      <c r="BT43" s="8"/>
      <c r="BU43" s="8"/>
      <c r="BV43" s="8"/>
      <c r="BW43" s="1"/>
      <c r="BX43" s="8"/>
      <c r="BY43" s="8"/>
      <c r="BZ43" s="8"/>
      <c r="CA43" s="8"/>
      <c r="CB43" s="1"/>
      <c r="CC43" s="8"/>
      <c r="CD43" s="1"/>
      <c r="CE43" s="8"/>
      <c r="CF43" s="1"/>
      <c r="CG43" s="8"/>
      <c r="CH43" s="1"/>
      <c r="CI43" s="8"/>
    </row>
    <row r="44" spans="1:87" ht="16.149999999999999">
      <c r="A44" s="1"/>
      <c r="B44" s="58"/>
      <c r="C44" s="59"/>
      <c r="D44" s="136" t="s">
        <v>186</v>
      </c>
      <c r="E44" s="137"/>
      <c r="F44" s="138" t="s">
        <v>187</v>
      </c>
      <c r="G44" s="139"/>
      <c r="H44" s="138" t="s">
        <v>188</v>
      </c>
      <c r="I44" s="139"/>
      <c r="J44" s="138" t="s">
        <v>189</v>
      </c>
      <c r="K44" s="140"/>
      <c r="L44" s="8"/>
      <c r="M44" s="8"/>
      <c r="N44" s="8"/>
      <c r="O44" s="8"/>
      <c r="P44" s="8"/>
      <c r="Q44" s="1"/>
      <c r="R44" s="1"/>
      <c r="S44" s="1"/>
      <c r="T44" s="1"/>
      <c r="U44" s="1"/>
      <c r="V44" s="8"/>
      <c r="W44" s="1"/>
      <c r="X44" s="1"/>
      <c r="Y44" s="8"/>
      <c r="Z44" s="8"/>
      <c r="AA44" s="8"/>
      <c r="AB44" s="8"/>
      <c r="AC44" s="8"/>
      <c r="AD44" s="8"/>
      <c r="AE44" s="8"/>
      <c r="AF44" s="1"/>
      <c r="AG44" s="1"/>
      <c r="AH44" s="1"/>
      <c r="AI44" s="1"/>
      <c r="AJ44" s="1"/>
      <c r="AK44" s="1"/>
      <c r="AL44" s="1"/>
      <c r="AM44" s="1"/>
      <c r="AN44" s="1"/>
      <c r="AO44" s="1"/>
      <c r="AP44" s="1"/>
      <c r="AQ44" s="1"/>
      <c r="AR44" s="49" t="s">
        <v>190</v>
      </c>
      <c r="AS44" s="50">
        <f>COUNTIF(AV24:AV30,BA4)</f>
        <v>0</v>
      </c>
      <c r="AT44" s="50">
        <f>COUNTIF(AV24:AV30,BA5)</f>
        <v>0</v>
      </c>
      <c r="AU44" s="50">
        <f>COUNTIF(AV24:AV30,0)</f>
        <v>0</v>
      </c>
      <c r="AV44" s="50" t="e">
        <f>AVERAGEIF(AV24:AV30,"&gt;=0")</f>
        <v>#DIV/0!</v>
      </c>
      <c r="AW44" s="1"/>
      <c r="AX44" s="1"/>
      <c r="AY44" s="1"/>
      <c r="AZ44" s="1"/>
      <c r="BA44" s="1"/>
      <c r="BB44" s="1"/>
      <c r="BC44" s="1"/>
      <c r="BD44" s="1"/>
      <c r="BE44" s="1"/>
      <c r="BF44" s="8"/>
      <c r="BG44" s="8"/>
      <c r="BH44" s="8"/>
      <c r="BI44" s="8"/>
      <c r="BJ44" s="8"/>
      <c r="BK44" s="8"/>
      <c r="BL44" s="8"/>
      <c r="BM44" s="8"/>
      <c r="BN44" s="8"/>
      <c r="BO44" s="8"/>
      <c r="BP44" s="8"/>
      <c r="BQ44" s="8"/>
      <c r="BR44" s="8"/>
      <c r="BS44" s="8"/>
      <c r="BT44" s="8"/>
      <c r="BU44" s="8"/>
      <c r="BV44" s="8"/>
      <c r="BW44" s="1"/>
      <c r="BX44" s="8"/>
      <c r="BY44" s="8"/>
      <c r="BZ44" s="8"/>
      <c r="CA44" s="8"/>
      <c r="CB44" s="1"/>
      <c r="CC44" s="8"/>
      <c r="CD44" s="1"/>
      <c r="CE44" s="8"/>
      <c r="CF44" s="1"/>
      <c r="CG44" s="8"/>
      <c r="CH44" s="1"/>
      <c r="CI44" s="8"/>
    </row>
    <row r="45" spans="1:87" ht="16.149999999999999">
      <c r="A45" s="1"/>
      <c r="B45" s="94" t="s">
        <v>191</v>
      </c>
      <c r="C45" s="95"/>
      <c r="D45" s="107"/>
      <c r="E45" s="108"/>
      <c r="F45" s="111" t="s">
        <v>192</v>
      </c>
      <c r="G45" s="113"/>
      <c r="H45" s="111" t="s">
        <v>192</v>
      </c>
      <c r="I45" s="113"/>
      <c r="J45" s="111" t="s">
        <v>192</v>
      </c>
      <c r="K45" s="112"/>
      <c r="L45" s="8"/>
      <c r="M45" s="8"/>
      <c r="N45" s="8"/>
      <c r="O45" s="8"/>
      <c r="P45" s="8"/>
      <c r="Q45" s="1"/>
      <c r="R45" s="1"/>
      <c r="S45" s="1"/>
      <c r="T45" s="1"/>
      <c r="U45" s="1"/>
      <c r="V45" s="8"/>
      <c r="W45" s="1"/>
      <c r="X45" s="1"/>
      <c r="Y45" s="8"/>
      <c r="Z45" s="8"/>
      <c r="AA45" s="8"/>
      <c r="AB45" s="8"/>
      <c r="AC45" s="8"/>
      <c r="AD45" s="8"/>
      <c r="AE45" s="8"/>
      <c r="AF45" s="1"/>
      <c r="AG45" s="1"/>
      <c r="AH45" s="1"/>
      <c r="AI45" s="1"/>
      <c r="AJ45" s="1"/>
      <c r="AK45" s="1"/>
      <c r="AL45" s="1"/>
      <c r="AM45" s="1"/>
      <c r="AN45" s="1"/>
      <c r="AO45" s="1"/>
      <c r="AP45" s="1"/>
      <c r="AQ45" s="1"/>
      <c r="AR45" s="1" t="s">
        <v>193</v>
      </c>
      <c r="AS45" s="50">
        <f>SUM(AS42:AS44)</f>
        <v>0</v>
      </c>
      <c r="AT45" s="50">
        <f>SUM(AT42:AT44)</f>
        <v>0</v>
      </c>
      <c r="AU45" s="50">
        <f>SUM(AU42:AU44)</f>
        <v>0</v>
      </c>
      <c r="AV45" s="50">
        <f>COUNTIF(AV3:AV30,"&gt;=0")</f>
        <v>0</v>
      </c>
      <c r="AW45" s="1"/>
      <c r="AX45" s="1"/>
      <c r="AY45" s="1"/>
      <c r="AZ45" s="1"/>
      <c r="BA45" s="1"/>
      <c r="BB45" s="1"/>
      <c r="BC45" s="1"/>
      <c r="BD45" s="1"/>
      <c r="BE45" s="1"/>
      <c r="BF45" s="8"/>
      <c r="BG45" s="8"/>
      <c r="BH45" s="8"/>
      <c r="BI45" s="8"/>
      <c r="BJ45" s="8"/>
      <c r="BK45" s="8"/>
      <c r="BL45" s="8"/>
      <c r="BM45" s="8"/>
      <c r="BN45" s="8"/>
      <c r="BO45" s="8"/>
      <c r="BP45" s="8"/>
      <c r="BQ45" s="8"/>
      <c r="BR45" s="8"/>
      <c r="BS45" s="8"/>
      <c r="BT45" s="8"/>
      <c r="BU45" s="8"/>
      <c r="BV45" s="8"/>
      <c r="BW45" s="1"/>
      <c r="BX45" s="8"/>
      <c r="BY45" s="8"/>
      <c r="BZ45" s="8"/>
      <c r="CA45" s="8"/>
      <c r="CB45" s="1"/>
      <c r="CC45" s="8"/>
      <c r="CD45" s="1"/>
      <c r="CE45" s="8"/>
      <c r="CF45" s="1"/>
      <c r="CG45" s="8"/>
      <c r="CH45" s="1"/>
      <c r="CI45" s="8"/>
    </row>
    <row r="46" spans="1:87" ht="16.149999999999999">
      <c r="A46" s="1"/>
      <c r="B46" s="105" t="str">
        <f>AZ4</f>
        <v>≥80</v>
      </c>
      <c r="C46" s="106"/>
      <c r="D46" s="109" t="e">
        <f>IF(AS39=0,NA(),AS39)</f>
        <v>#N/A</v>
      </c>
      <c r="E46" s="109"/>
      <c r="F46" s="109" t="e">
        <f>IF(AS36=0,NA(),AS36)</f>
        <v>#N/A</v>
      </c>
      <c r="G46" s="109"/>
      <c r="H46" s="109" t="e">
        <f>IF(AS37=0,NA(),AS37)</f>
        <v>#N/A</v>
      </c>
      <c r="I46" s="109"/>
      <c r="J46" s="109" t="e">
        <f>IF(AS38=0,NA(),AS38)</f>
        <v>#N/A</v>
      </c>
      <c r="K46" s="109"/>
      <c r="L46" s="8"/>
      <c r="M46" s="8"/>
      <c r="N46" s="8"/>
      <c r="O46" s="8"/>
      <c r="P46" s="8"/>
      <c r="Q46" s="1"/>
      <c r="R46" s="1"/>
      <c r="S46" s="1"/>
      <c r="T46" s="1"/>
      <c r="U46" s="1"/>
      <c r="V46" s="8"/>
      <c r="W46" s="1"/>
      <c r="X46" s="1"/>
      <c r="Y46" s="8"/>
      <c r="Z46" s="8"/>
      <c r="AA46" s="8"/>
      <c r="AB46" s="8"/>
      <c r="AC46" s="8"/>
      <c r="AD46" s="8"/>
      <c r="AE46" s="8"/>
      <c r="AF46" s="1"/>
      <c r="AG46" s="1"/>
      <c r="AH46" s="1"/>
      <c r="AI46" s="1"/>
      <c r="AJ46" s="1"/>
      <c r="AK46" s="1"/>
      <c r="AL46" s="1"/>
      <c r="AM46" s="1"/>
      <c r="AN46" s="1"/>
      <c r="AO46" s="1"/>
      <c r="AP46" s="1"/>
      <c r="AQ46" s="1"/>
      <c r="AR46" s="49" t="s">
        <v>194</v>
      </c>
      <c r="AS46" s="50"/>
      <c r="AT46" s="50"/>
      <c r="AU46" s="50"/>
      <c r="AV46" s="384" t="e">
        <f>SUMIF(AV3:AV30,"&gt;=0")/AV45</f>
        <v>#DIV/0!</v>
      </c>
      <c r="AW46" s="1"/>
      <c r="AX46" s="1"/>
      <c r="AY46" s="1"/>
      <c r="AZ46" s="1"/>
      <c r="BA46" s="1"/>
      <c r="BB46" s="1"/>
      <c r="BC46" s="1"/>
      <c r="BD46" s="1"/>
      <c r="BE46" s="1"/>
      <c r="BF46" s="8"/>
      <c r="BG46" s="8"/>
      <c r="BH46" s="8"/>
      <c r="BI46" s="8"/>
      <c r="BJ46" s="8"/>
      <c r="BK46" s="8"/>
      <c r="BL46" s="8"/>
      <c r="BM46" s="8"/>
      <c r="BN46" s="8"/>
      <c r="BO46" s="8"/>
      <c r="BP46" s="8"/>
      <c r="BQ46" s="8"/>
      <c r="BR46" s="8"/>
      <c r="BS46" s="8"/>
      <c r="BT46" s="8"/>
      <c r="BU46" s="8"/>
      <c r="BV46" s="8"/>
      <c r="BW46" s="1"/>
      <c r="BX46" s="8"/>
      <c r="BY46" s="8"/>
      <c r="BZ46" s="8"/>
      <c r="CA46" s="8"/>
      <c r="CB46" s="1"/>
      <c r="CC46" s="8"/>
      <c r="CD46" s="1"/>
      <c r="CE46" s="8"/>
      <c r="CF46" s="1"/>
      <c r="CG46" s="8"/>
      <c r="CH46" s="1"/>
      <c r="CI46" s="8"/>
    </row>
    <row r="47" spans="1:87" ht="16.149999999999999">
      <c r="A47" s="1"/>
      <c r="B47" s="103" t="str">
        <f>AZ5</f>
        <v>60-79</v>
      </c>
      <c r="C47" s="104"/>
      <c r="D47" s="109" t="e">
        <f>IF(AT39=0,NA(),AT39)</f>
        <v>#N/A</v>
      </c>
      <c r="E47" s="109"/>
      <c r="F47" s="109" t="e">
        <f>IF(AT36=0,NA(),AT36)</f>
        <v>#N/A</v>
      </c>
      <c r="G47" s="109"/>
      <c r="H47" s="109" t="e">
        <f>IF(AT37=0,NA(),AT37)</f>
        <v>#N/A</v>
      </c>
      <c r="I47" s="109"/>
      <c r="J47" s="109" t="e">
        <f>IF(AT38=0,NA(),AT38)</f>
        <v>#N/A</v>
      </c>
      <c r="K47" s="109"/>
      <c r="L47" s="8"/>
      <c r="M47" s="8"/>
      <c r="N47" s="8"/>
      <c r="O47" s="8"/>
      <c r="P47" s="8"/>
      <c r="Q47" s="1"/>
      <c r="R47" s="1"/>
      <c r="S47" s="1"/>
      <c r="T47" s="1"/>
      <c r="U47" s="1"/>
      <c r="V47" s="8"/>
      <c r="W47" s="1"/>
      <c r="X47" s="1"/>
      <c r="Y47" s="8"/>
      <c r="Z47" s="8"/>
      <c r="AA47" s="8"/>
      <c r="AB47" s="8"/>
      <c r="AC47" s="8"/>
      <c r="AD47" s="8"/>
      <c r="AE47" s="8"/>
      <c r="AF47" s="1"/>
      <c r="AG47" s="1"/>
      <c r="AH47" s="1"/>
      <c r="AI47" s="1"/>
      <c r="AJ47" s="1"/>
      <c r="AK47" s="1"/>
      <c r="AL47" s="8"/>
      <c r="AM47" s="1"/>
      <c r="AN47" s="1"/>
      <c r="AO47" s="1"/>
      <c r="AP47" s="1"/>
      <c r="AQ47" s="1"/>
      <c r="AR47" s="1"/>
      <c r="AS47" s="1"/>
      <c r="AT47" s="1"/>
      <c r="AU47" s="1"/>
      <c r="AV47" s="1"/>
      <c r="AW47" s="1"/>
      <c r="AX47" s="1"/>
      <c r="AY47" s="1"/>
      <c r="AZ47" s="1"/>
      <c r="BA47" s="1"/>
      <c r="BB47" s="1"/>
      <c r="BC47" s="1"/>
      <c r="BD47" s="1"/>
      <c r="BE47" s="1"/>
      <c r="BF47" s="8"/>
      <c r="BG47" s="8"/>
      <c r="BH47" s="8"/>
      <c r="BI47" s="8"/>
      <c r="BJ47" s="8"/>
      <c r="BK47" s="8"/>
      <c r="BL47" s="8"/>
      <c r="BM47" s="8"/>
      <c r="BN47" s="8"/>
      <c r="BO47" s="8"/>
      <c r="BP47" s="8"/>
      <c r="BQ47" s="8"/>
      <c r="BR47" s="8"/>
      <c r="BS47" s="8"/>
      <c r="BT47" s="8"/>
      <c r="BU47" s="8"/>
      <c r="BV47" s="8"/>
      <c r="BW47" s="1"/>
      <c r="BX47" s="8"/>
      <c r="BY47" s="8"/>
      <c r="BZ47" s="8"/>
      <c r="CA47" s="8"/>
      <c r="CB47" s="1"/>
      <c r="CC47" s="8"/>
      <c r="CD47" s="1"/>
      <c r="CE47" s="8"/>
      <c r="CF47" s="1"/>
      <c r="CG47" s="8"/>
      <c r="CH47" s="1"/>
      <c r="CI47" s="8"/>
    </row>
    <row r="48" spans="1:87" ht="16.149999999999999">
      <c r="A48" s="1"/>
      <c r="B48" s="101" t="str">
        <f>AZ6</f>
        <v>&lt;60</v>
      </c>
      <c r="C48" s="102"/>
      <c r="D48" s="109" t="e">
        <f>IF(AU39=0,NA(),AU39)</f>
        <v>#N/A</v>
      </c>
      <c r="E48" s="109"/>
      <c r="F48" s="109" t="e">
        <f>IF(AU36=0,NA(),AU36)</f>
        <v>#N/A</v>
      </c>
      <c r="G48" s="109"/>
      <c r="H48" s="109" t="e">
        <f>IF(AU37=0,NA(),AU37)</f>
        <v>#N/A</v>
      </c>
      <c r="I48" s="109"/>
      <c r="J48" s="109" t="e">
        <f>IF(AU38=0,NA(),AU38)</f>
        <v>#N/A</v>
      </c>
      <c r="K48" s="109"/>
      <c r="L48" s="8"/>
      <c r="M48" s="8"/>
      <c r="N48" s="8"/>
      <c r="O48" s="8"/>
      <c r="P48" s="8"/>
      <c r="Q48" s="1"/>
      <c r="R48" s="1"/>
      <c r="S48" s="1"/>
      <c r="T48" s="1"/>
      <c r="U48" s="1"/>
      <c r="V48" s="8"/>
      <c r="W48" s="1"/>
      <c r="X48" s="1"/>
      <c r="Y48" s="8"/>
      <c r="Z48" s="8"/>
      <c r="AA48" s="8"/>
      <c r="AB48" s="8"/>
      <c r="AC48" s="8"/>
      <c r="AD48" s="8"/>
      <c r="AE48" s="8"/>
      <c r="AF48" s="1"/>
      <c r="AG48" s="1"/>
      <c r="AH48" s="1"/>
      <c r="AI48" s="1"/>
      <c r="AJ48" s="1"/>
      <c r="AK48" s="1"/>
      <c r="AL48" s="8"/>
      <c r="AM48" s="1"/>
      <c r="AN48" s="1"/>
      <c r="AO48" s="1"/>
      <c r="AP48" s="1"/>
      <c r="AQ48" s="1"/>
      <c r="AR48" s="1"/>
      <c r="AS48" s="1"/>
      <c r="AT48" s="1"/>
      <c r="AU48" s="1"/>
      <c r="AV48" s="1" t="str">
        <f>IF(ISERROR(AVERAGE(AV24:AV30,AV12:AV23,AV3:AV11)),"",(AVERAGE(AV24:AV30,AV12:AV23,AV3:AV11)))</f>
        <v/>
      </c>
      <c r="AW48" s="1"/>
      <c r="AX48" s="1"/>
      <c r="AY48" s="1"/>
      <c r="AZ48" s="1"/>
      <c r="BA48" s="1"/>
      <c r="BB48" s="1"/>
      <c r="BC48" s="1"/>
      <c r="BD48" s="1"/>
      <c r="BE48" s="1"/>
      <c r="BF48" s="8"/>
      <c r="BG48" s="8"/>
      <c r="BH48" s="8"/>
      <c r="BI48" s="8"/>
      <c r="BJ48" s="8"/>
      <c r="BK48" s="8"/>
      <c r="BL48" s="8"/>
      <c r="BM48" s="8"/>
      <c r="BN48" s="8"/>
      <c r="BO48" s="8"/>
      <c r="BP48" s="8"/>
      <c r="BQ48" s="8"/>
      <c r="BR48" s="8"/>
      <c r="BS48" s="8"/>
      <c r="BT48" s="8"/>
      <c r="BU48" s="8"/>
      <c r="BV48" s="8"/>
      <c r="BW48" s="1"/>
      <c r="BX48" s="8"/>
      <c r="BY48" s="8"/>
      <c r="BZ48" s="8"/>
      <c r="CA48" s="8"/>
      <c r="CB48" s="1"/>
      <c r="CC48" s="8"/>
      <c r="CD48" s="1"/>
      <c r="CE48" s="8"/>
      <c r="CF48" s="1"/>
      <c r="CG48" s="8"/>
      <c r="CH48" s="1"/>
      <c r="CI48" s="8"/>
    </row>
    <row r="49" spans="2:86" s="211" customFormat="1" ht="16.899999999999999" thickBot="1">
      <c r="B49" s="99" t="s">
        <v>195</v>
      </c>
      <c r="C49" s="100"/>
      <c r="D49" s="97" t="str">
        <f>IFERROR(AV40,"n/a")</f>
        <v>n/a</v>
      </c>
      <c r="E49" s="98"/>
      <c r="F49" s="97" t="str">
        <f>IFERROR(AV36,"n/a")</f>
        <v>n/a</v>
      </c>
      <c r="G49" s="98"/>
      <c r="H49" s="97" t="str">
        <f>IFERROR(AV37,"n/a")</f>
        <v>n/a</v>
      </c>
      <c r="I49" s="98"/>
      <c r="J49" s="97" t="str">
        <f>IFERROR(AV38,"n/a")</f>
        <v>n/a</v>
      </c>
      <c r="K49" s="110"/>
      <c r="L49" s="8"/>
      <c r="M49" s="8"/>
      <c r="N49" s="8"/>
      <c r="O49" s="8"/>
      <c r="P49" s="8"/>
      <c r="Q49" s="1"/>
      <c r="R49" s="1"/>
      <c r="S49" s="1"/>
      <c r="T49" s="1"/>
      <c r="U49" s="1"/>
      <c r="V49" s="8"/>
      <c r="W49" s="1"/>
      <c r="X49" s="1"/>
      <c r="Y49" s="8"/>
      <c r="Z49" s="8"/>
      <c r="AA49" s="8"/>
      <c r="AB49" s="8"/>
      <c r="AC49" s="8"/>
      <c r="AD49" s="8"/>
      <c r="AE49" s="8"/>
      <c r="AF49" s="1"/>
      <c r="AG49" s="1"/>
      <c r="AH49" s="1"/>
      <c r="AI49" s="1"/>
      <c r="AJ49" s="1"/>
      <c r="AK49" s="1"/>
      <c r="AL49" s="8"/>
      <c r="AM49" s="1"/>
      <c r="AN49" s="1"/>
      <c r="AO49" s="1"/>
      <c r="AP49" s="1"/>
      <c r="AQ49" s="1"/>
      <c r="AR49" s="1"/>
      <c r="AS49" s="1"/>
      <c r="AT49" s="1"/>
      <c r="AU49" s="1"/>
      <c r="AV49" s="1"/>
      <c r="AW49" s="1"/>
      <c r="AX49" s="1"/>
      <c r="AY49" s="1"/>
      <c r="AZ49" s="1"/>
      <c r="BA49" s="1"/>
      <c r="BB49" s="1"/>
      <c r="BC49" s="1"/>
      <c r="BD49" s="1"/>
      <c r="BE49" s="1"/>
      <c r="BF49" s="8"/>
      <c r="BG49" s="8"/>
      <c r="BH49" s="8"/>
      <c r="BI49" s="8"/>
      <c r="BJ49" s="8"/>
      <c r="BK49" s="8"/>
      <c r="BL49" s="8"/>
      <c r="BM49" s="8"/>
      <c r="BN49" s="8"/>
      <c r="BO49" s="8"/>
      <c r="BP49" s="8"/>
      <c r="BQ49" s="8"/>
      <c r="BR49" s="8"/>
      <c r="BS49" s="8"/>
      <c r="BT49" s="8"/>
      <c r="BU49" s="8"/>
      <c r="BV49" s="8"/>
      <c r="BW49" s="1"/>
      <c r="BX49" s="8"/>
      <c r="BY49" s="8"/>
      <c r="BZ49" s="8"/>
      <c r="CA49" s="8"/>
      <c r="CB49" s="1"/>
      <c r="CC49" s="8"/>
      <c r="CD49" s="1"/>
      <c r="CE49" s="8"/>
      <c r="CF49" s="1"/>
      <c r="CG49" s="8"/>
      <c r="CH49" s="1"/>
    </row>
    <row r="50" spans="2:86" s="211" customFormat="1" ht="13.9">
      <c r="B50" s="44"/>
      <c r="C50" s="44"/>
      <c r="D50" s="1"/>
      <c r="E50" s="1"/>
      <c r="F50" s="1"/>
      <c r="G50" s="1"/>
      <c r="H50" s="8"/>
      <c r="I50" s="8"/>
      <c r="J50" s="8"/>
      <c r="K50" s="8"/>
      <c r="L50" s="44"/>
      <c r="M50" s="8"/>
      <c r="N50" s="8"/>
      <c r="O50" s="8"/>
      <c r="P50" s="8"/>
      <c r="Q50" s="1"/>
      <c r="R50" s="1"/>
      <c r="S50" s="1"/>
      <c r="T50" s="1"/>
      <c r="U50" s="1"/>
      <c r="V50" s="8"/>
      <c r="W50" s="1"/>
      <c r="X50" s="1"/>
      <c r="Y50" s="8"/>
      <c r="Z50" s="8"/>
      <c r="AA50" s="8"/>
      <c r="AB50" s="8"/>
      <c r="AC50" s="8"/>
      <c r="AD50" s="8"/>
      <c r="AE50" s="8"/>
      <c r="AF50" s="1"/>
      <c r="AG50" s="1"/>
      <c r="AH50" s="1"/>
      <c r="AI50" s="1"/>
      <c r="AJ50" s="1"/>
      <c r="AK50" s="1"/>
      <c r="AL50" s="8"/>
      <c r="AM50" s="1"/>
      <c r="AN50" s="1"/>
      <c r="AO50" s="1"/>
      <c r="AP50" s="1"/>
      <c r="AQ50" s="1"/>
      <c r="AR50" s="1"/>
      <c r="AS50" s="1"/>
      <c r="AT50" s="1"/>
      <c r="AU50" s="1"/>
      <c r="AV50" s="1"/>
      <c r="AW50" s="1"/>
      <c r="AX50" s="1"/>
      <c r="AY50" s="1"/>
      <c r="AZ50" s="1"/>
      <c r="BA50" s="1"/>
      <c r="BB50" s="1"/>
      <c r="BC50" s="1"/>
      <c r="BD50" s="1"/>
      <c r="BE50" s="1"/>
      <c r="BF50" s="8"/>
      <c r="BG50" s="8"/>
      <c r="BH50" s="8"/>
      <c r="BI50" s="8"/>
      <c r="BJ50" s="8"/>
      <c r="BK50" s="8"/>
      <c r="BL50" s="8"/>
      <c r="BM50" s="8"/>
      <c r="BN50" s="8"/>
      <c r="BO50" s="8"/>
      <c r="BP50" s="8"/>
      <c r="BQ50" s="8"/>
      <c r="BR50" s="8"/>
      <c r="BS50" s="8"/>
      <c r="BT50" s="8"/>
      <c r="BU50" s="8"/>
      <c r="BV50" s="8"/>
      <c r="BW50" s="1"/>
      <c r="BX50" s="8"/>
      <c r="BY50" s="8"/>
      <c r="BZ50" s="8"/>
      <c r="CA50" s="8"/>
      <c r="CB50" s="1"/>
      <c r="CC50" s="8"/>
      <c r="CD50" s="1"/>
      <c r="CE50" s="8"/>
      <c r="CF50" s="1"/>
      <c r="CG50" s="8"/>
      <c r="CH50" s="1"/>
    </row>
    <row r="51" spans="2:86" s="211" customFormat="1" ht="13.9">
      <c r="B51" s="1"/>
      <c r="C51" s="1"/>
      <c r="D51" s="1"/>
      <c r="E51" s="1"/>
      <c r="F51" s="1"/>
      <c r="G51" s="1"/>
      <c r="H51" s="8"/>
      <c r="I51" s="8"/>
      <c r="J51" s="8"/>
      <c r="K51" s="8"/>
      <c r="L51" s="8"/>
      <c r="M51" s="8"/>
      <c r="N51" s="8"/>
      <c r="O51" s="8"/>
      <c r="P51" s="8"/>
      <c r="Q51" s="1"/>
      <c r="R51" s="1"/>
      <c r="S51" s="1"/>
      <c r="T51" s="1"/>
      <c r="U51" s="1"/>
      <c r="V51" s="8"/>
      <c r="W51" s="1"/>
      <c r="X51" s="1"/>
      <c r="Y51" s="8"/>
      <c r="Z51" s="8"/>
      <c r="AA51" s="8"/>
      <c r="AB51" s="8"/>
      <c r="AC51" s="8"/>
      <c r="AD51" s="8"/>
      <c r="AE51" s="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8"/>
      <c r="BG51" s="8"/>
      <c r="BH51" s="8"/>
      <c r="BI51" s="8"/>
      <c r="BJ51" s="8"/>
      <c r="BK51" s="8"/>
      <c r="BL51" s="8"/>
      <c r="BM51" s="8"/>
      <c r="BN51" s="8"/>
      <c r="BO51" s="8"/>
      <c r="BP51" s="8"/>
      <c r="BQ51" s="8"/>
      <c r="BR51" s="8"/>
      <c r="BS51" s="8"/>
      <c r="BT51" s="8"/>
      <c r="BU51" s="8"/>
      <c r="BV51" s="8"/>
      <c r="BW51" s="1"/>
      <c r="BX51" s="8"/>
      <c r="BY51" s="8"/>
      <c r="BZ51" s="8"/>
      <c r="CA51" s="8"/>
      <c r="CB51" s="1"/>
      <c r="CC51" s="8"/>
      <c r="CD51" s="1"/>
      <c r="CE51" s="8"/>
      <c r="CF51" s="1"/>
      <c r="CG51" s="8"/>
      <c r="CH51" s="1"/>
    </row>
    <row r="52" spans="2:86" s="211" customFormat="1" ht="13.9">
      <c r="B52" s="1"/>
      <c r="C52" s="1"/>
      <c r="D52" s="1"/>
      <c r="E52" s="1"/>
      <c r="F52" s="1"/>
      <c r="G52" s="1"/>
      <c r="H52" s="8"/>
      <c r="I52" s="8"/>
      <c r="J52" s="8"/>
      <c r="K52" s="8"/>
      <c r="L52" s="8"/>
      <c r="M52" s="8"/>
      <c r="N52" s="8"/>
      <c r="O52" s="8"/>
      <c r="P52" s="8"/>
      <c r="Q52" s="1"/>
      <c r="R52" s="1"/>
      <c r="S52" s="1"/>
      <c r="T52" s="1"/>
      <c r="U52" s="1"/>
      <c r="V52" s="8"/>
      <c r="W52" s="1"/>
      <c r="X52" s="1"/>
      <c r="Y52" s="8"/>
      <c r="Z52" s="8"/>
      <c r="AA52" s="8"/>
      <c r="AB52" s="8"/>
      <c r="AC52" s="8"/>
      <c r="AD52" s="8"/>
      <c r="AE52" s="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8"/>
      <c r="BG52" s="8"/>
      <c r="BH52" s="8"/>
      <c r="BI52" s="8"/>
      <c r="BJ52" s="8"/>
      <c r="BK52" s="8"/>
      <c r="BL52" s="8"/>
      <c r="BM52" s="8"/>
      <c r="BN52" s="8"/>
      <c r="BO52" s="8"/>
      <c r="BP52" s="8"/>
      <c r="BQ52" s="8"/>
      <c r="BR52" s="8"/>
      <c r="BS52" s="8"/>
      <c r="BT52" s="8"/>
      <c r="BU52" s="8"/>
      <c r="BV52" s="8"/>
      <c r="BW52" s="1"/>
      <c r="BX52" s="8"/>
      <c r="BY52" s="8"/>
      <c r="BZ52" s="8"/>
      <c r="CA52" s="8"/>
      <c r="CB52" s="1"/>
      <c r="CC52" s="8"/>
      <c r="CD52" s="1"/>
      <c r="CE52" s="8"/>
      <c r="CF52" s="1"/>
      <c r="CG52" s="8"/>
      <c r="CH52" s="1"/>
    </row>
    <row r="53" spans="2:86" s="211" customFormat="1" ht="13.9">
      <c r="B53" s="1"/>
      <c r="C53" s="1"/>
      <c r="D53" s="1"/>
      <c r="E53" s="1"/>
      <c r="F53" s="1"/>
      <c r="G53" s="1"/>
      <c r="H53" s="8"/>
      <c r="I53" s="8"/>
      <c r="J53" s="8"/>
      <c r="K53" s="8"/>
      <c r="L53" s="8"/>
      <c r="M53" s="8"/>
      <c r="N53" s="8"/>
      <c r="O53" s="8"/>
      <c r="P53" s="8"/>
      <c r="Q53" s="1"/>
      <c r="R53" s="1"/>
      <c r="S53" s="1"/>
      <c r="T53" s="1"/>
      <c r="U53" s="1"/>
      <c r="V53" s="8"/>
      <c r="W53" s="1"/>
      <c r="X53" s="1"/>
      <c r="Y53" s="8"/>
      <c r="Z53" s="8"/>
      <c r="AA53" s="8"/>
      <c r="AB53" s="8"/>
      <c r="AC53" s="8"/>
      <c r="AD53" s="8"/>
      <c r="AE53" s="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8"/>
      <c r="BG53" s="8"/>
      <c r="BH53" s="8"/>
      <c r="BI53" s="8"/>
      <c r="BJ53" s="8"/>
      <c r="BK53" s="8"/>
      <c r="BL53" s="8"/>
      <c r="BM53" s="8"/>
      <c r="BN53" s="8"/>
      <c r="BO53" s="8"/>
      <c r="BP53" s="8"/>
      <c r="BQ53" s="8"/>
      <c r="BR53" s="8"/>
      <c r="BS53" s="8"/>
      <c r="BT53" s="8"/>
      <c r="BU53" s="8"/>
      <c r="BV53" s="8"/>
      <c r="BW53" s="1"/>
      <c r="BX53" s="8"/>
      <c r="BY53" s="8"/>
      <c r="BZ53" s="8"/>
      <c r="CA53" s="8"/>
      <c r="CB53" s="1"/>
      <c r="CC53" s="8"/>
      <c r="CD53" s="1"/>
      <c r="CE53" s="8"/>
      <c r="CF53" s="1"/>
      <c r="CG53" s="8"/>
      <c r="CH53" s="1"/>
    </row>
    <row r="54" spans="2:86" s="211" customFormat="1" ht="13.9">
      <c r="B54" s="1"/>
      <c r="C54" s="1"/>
      <c r="D54" s="1"/>
      <c r="E54" s="1"/>
      <c r="F54" s="1"/>
      <c r="G54" s="1"/>
      <c r="H54" s="8"/>
      <c r="I54" s="8"/>
      <c r="J54" s="8"/>
      <c r="K54" s="8"/>
      <c r="L54" s="8"/>
      <c r="M54" s="8"/>
      <c r="N54" s="8"/>
      <c r="O54" s="8"/>
      <c r="P54" s="8"/>
      <c r="Q54" s="1"/>
      <c r="R54" s="1"/>
      <c r="S54" s="1"/>
      <c r="T54" s="1"/>
      <c r="U54" s="1"/>
      <c r="V54" s="8"/>
      <c r="W54" s="1"/>
      <c r="X54" s="1"/>
      <c r="Y54" s="8"/>
      <c r="Z54" s="8"/>
      <c r="AA54" s="8"/>
      <c r="AB54" s="8"/>
      <c r="AC54" s="8"/>
      <c r="AD54" s="8"/>
      <c r="AE54" s="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8"/>
      <c r="BG54" s="8"/>
      <c r="BH54" s="8"/>
      <c r="BI54" s="8"/>
      <c r="BJ54" s="8"/>
      <c r="BK54" s="8"/>
      <c r="BL54" s="8"/>
      <c r="BM54" s="8"/>
      <c r="BN54" s="8"/>
      <c r="BO54" s="8"/>
      <c r="BP54" s="8"/>
      <c r="BQ54" s="8"/>
      <c r="BR54" s="8"/>
      <c r="BS54" s="8"/>
      <c r="BT54" s="8"/>
      <c r="BU54" s="8"/>
      <c r="BV54" s="8"/>
      <c r="BW54" s="1"/>
      <c r="BX54" s="8"/>
      <c r="BY54" s="8"/>
      <c r="BZ54" s="8"/>
      <c r="CA54" s="8"/>
      <c r="CB54" s="1"/>
      <c r="CC54" s="8"/>
      <c r="CD54" s="1"/>
      <c r="CE54" s="8"/>
      <c r="CF54" s="1"/>
      <c r="CG54" s="8"/>
      <c r="CH54" s="1"/>
    </row>
    <row r="55" spans="2:86" s="211" customFormat="1" ht="13.9">
      <c r="B55" s="1"/>
      <c r="C55" s="1"/>
      <c r="D55" s="1"/>
      <c r="E55" s="1"/>
      <c r="F55" s="1"/>
      <c r="G55" s="1"/>
      <c r="H55" s="8"/>
      <c r="I55" s="8"/>
      <c r="J55" s="8"/>
      <c r="K55" s="8"/>
      <c r="L55" s="8"/>
      <c r="M55" s="8"/>
      <c r="N55" s="8"/>
      <c r="O55" s="8"/>
      <c r="P55" s="8"/>
      <c r="Q55" s="1"/>
      <c r="R55" s="1"/>
      <c r="S55" s="1"/>
      <c r="T55" s="49"/>
      <c r="U55" s="1"/>
      <c r="V55" s="1"/>
      <c r="W55" s="1"/>
      <c r="X55" s="1"/>
      <c r="Y55" s="8"/>
      <c r="Z55" s="8"/>
      <c r="AA55" s="8"/>
      <c r="AB55" s="8"/>
      <c r="AC55" s="8"/>
      <c r="AD55" s="8"/>
      <c r="AE55" s="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8"/>
      <c r="BG55" s="8"/>
      <c r="BH55" s="8"/>
      <c r="BI55" s="8"/>
      <c r="BJ55" s="8"/>
      <c r="BK55" s="8"/>
      <c r="BL55" s="8"/>
      <c r="BM55" s="8"/>
      <c r="BN55" s="8"/>
      <c r="BO55" s="8"/>
      <c r="BP55" s="8"/>
      <c r="BQ55" s="8"/>
      <c r="BR55" s="8"/>
      <c r="BS55" s="8"/>
      <c r="BT55" s="8"/>
      <c r="BU55" s="8"/>
      <c r="BV55" s="8"/>
      <c r="BW55" s="1"/>
      <c r="BX55" s="8"/>
      <c r="BY55" s="8"/>
      <c r="BZ55" s="8"/>
      <c r="CA55" s="8"/>
      <c r="CB55" s="1"/>
      <c r="CC55" s="8"/>
      <c r="CD55" s="1"/>
      <c r="CE55" s="8"/>
      <c r="CF55" s="1"/>
      <c r="CG55" s="8"/>
      <c r="CH55" s="1"/>
    </row>
    <row r="56" spans="2:86" s="211" customFormat="1" ht="13.9">
      <c r="B56" s="1"/>
      <c r="C56" s="1"/>
      <c r="D56" s="1"/>
      <c r="E56" s="1"/>
      <c r="F56" s="1"/>
      <c r="G56" s="1"/>
      <c r="H56" s="8"/>
      <c r="I56" s="8"/>
      <c r="J56" s="8"/>
      <c r="K56" s="8"/>
      <c r="L56" s="8"/>
      <c r="M56" s="8"/>
      <c r="N56" s="8"/>
      <c r="O56" s="8"/>
      <c r="P56" s="8"/>
      <c r="Q56" s="1"/>
      <c r="R56" s="1"/>
      <c r="S56" s="1"/>
      <c r="T56" s="1"/>
      <c r="U56" s="1"/>
      <c r="V56" s="8"/>
      <c r="W56" s="1"/>
      <c r="X56" s="1"/>
      <c r="Y56" s="8"/>
      <c r="Z56" s="8"/>
      <c r="AA56" s="8"/>
      <c r="AB56" s="8"/>
      <c r="AC56" s="8"/>
      <c r="AD56" s="8"/>
      <c r="AE56" s="8"/>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8"/>
      <c r="BG56" s="8"/>
      <c r="BH56" s="8"/>
      <c r="BI56" s="8"/>
      <c r="BJ56" s="8"/>
      <c r="BK56" s="8"/>
      <c r="BL56" s="8"/>
      <c r="BM56" s="8"/>
      <c r="BN56" s="8"/>
      <c r="BO56" s="8"/>
      <c r="BP56" s="8"/>
      <c r="BQ56" s="8"/>
      <c r="BR56" s="8"/>
      <c r="BS56" s="8"/>
      <c r="BT56" s="8"/>
      <c r="BU56" s="8"/>
      <c r="BV56" s="8"/>
      <c r="BW56" s="1"/>
      <c r="BX56" s="8"/>
      <c r="BY56" s="8"/>
      <c r="BZ56" s="8"/>
      <c r="CA56" s="8"/>
      <c r="CB56" s="1"/>
      <c r="CC56" s="8"/>
      <c r="CD56" s="1"/>
      <c r="CE56" s="8"/>
      <c r="CF56" s="1"/>
      <c r="CG56" s="8"/>
      <c r="CH56" s="1"/>
    </row>
    <row r="57" spans="2:86" s="211" customFormat="1" ht="13.9">
      <c r="B57" s="1"/>
      <c r="C57" s="1"/>
      <c r="D57" s="1"/>
      <c r="E57" s="1"/>
      <c r="F57" s="1"/>
      <c r="G57" s="1"/>
      <c r="H57" s="8"/>
      <c r="I57" s="8"/>
      <c r="J57" s="8"/>
      <c r="K57" s="8"/>
      <c r="L57" s="8"/>
      <c r="M57" s="8"/>
      <c r="N57" s="8"/>
      <c r="O57" s="8"/>
      <c r="P57" s="8"/>
      <c r="Q57" s="1"/>
      <c r="R57" s="1"/>
      <c r="S57" s="1"/>
      <c r="T57" s="1"/>
      <c r="U57" s="1"/>
      <c r="V57" s="8"/>
      <c r="W57" s="1"/>
      <c r="X57" s="1"/>
      <c r="Y57" s="8"/>
      <c r="Z57" s="8"/>
      <c r="AA57" s="8"/>
      <c r="AB57" s="8"/>
      <c r="AC57" s="8"/>
      <c r="AD57" s="8"/>
      <c r="AE57" s="8"/>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8"/>
      <c r="BG57" s="8"/>
      <c r="BH57" s="8"/>
      <c r="BI57" s="8"/>
      <c r="BJ57" s="8"/>
      <c r="BK57" s="8"/>
      <c r="BL57" s="8"/>
      <c r="BM57" s="8"/>
      <c r="BN57" s="8"/>
      <c r="BO57" s="8"/>
      <c r="BP57" s="8"/>
      <c r="BQ57" s="8"/>
      <c r="BR57" s="8"/>
      <c r="BS57" s="8"/>
      <c r="BT57" s="8"/>
      <c r="BU57" s="8"/>
      <c r="BV57" s="8"/>
      <c r="BW57" s="1"/>
      <c r="BX57" s="8"/>
      <c r="BY57" s="8"/>
      <c r="BZ57" s="8"/>
      <c r="CA57" s="8"/>
      <c r="CB57" s="1"/>
      <c r="CC57" s="8"/>
      <c r="CD57" s="1"/>
      <c r="CE57" s="8"/>
      <c r="CF57" s="1"/>
      <c r="CG57" s="8"/>
      <c r="CH57" s="1"/>
    </row>
    <row r="58" spans="2:86" s="211" customFormat="1" ht="13.9">
      <c r="B58" s="1"/>
      <c r="C58" s="1"/>
      <c r="D58" s="8"/>
      <c r="E58" s="8"/>
      <c r="F58" s="1"/>
      <c r="G58" s="1"/>
      <c r="H58" s="1"/>
      <c r="I58" s="1"/>
      <c r="J58" s="1"/>
      <c r="K58" s="1"/>
      <c r="L58" s="8"/>
      <c r="M58" s="8"/>
      <c r="N58" s="8"/>
      <c r="O58" s="8"/>
      <c r="P58" s="8"/>
      <c r="Q58" s="1"/>
      <c r="R58" s="1"/>
      <c r="S58" s="1"/>
      <c r="T58" s="1"/>
      <c r="U58" s="1"/>
      <c r="V58" s="8"/>
      <c r="W58" s="1"/>
      <c r="X58" s="1"/>
      <c r="Y58" s="8"/>
      <c r="Z58" s="8"/>
      <c r="AA58" s="8"/>
      <c r="AB58" s="8"/>
      <c r="AC58" s="8"/>
      <c r="AD58" s="8"/>
      <c r="AE58" s="8"/>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8"/>
      <c r="BG58" s="8"/>
      <c r="BH58" s="8"/>
      <c r="BI58" s="8"/>
      <c r="BJ58" s="8"/>
      <c r="BK58" s="8"/>
      <c r="BL58" s="8"/>
      <c r="BM58" s="8"/>
      <c r="BN58" s="8"/>
      <c r="BO58" s="8"/>
      <c r="BP58" s="8"/>
      <c r="BQ58" s="8"/>
      <c r="BR58" s="8"/>
      <c r="BS58" s="8"/>
      <c r="BT58" s="8"/>
      <c r="BU58" s="8"/>
      <c r="BV58" s="8"/>
      <c r="BW58" s="1"/>
      <c r="BX58" s="8"/>
      <c r="BY58" s="8"/>
      <c r="BZ58" s="8"/>
      <c r="CA58" s="8"/>
      <c r="CB58" s="1"/>
      <c r="CC58" s="8"/>
      <c r="CD58" s="1"/>
      <c r="CE58" s="8"/>
      <c r="CF58" s="1"/>
      <c r="CG58" s="8"/>
      <c r="CH58" s="1"/>
    </row>
    <row r="59" spans="2:86" s="211" customFormat="1" ht="13.9">
      <c r="B59" s="1"/>
      <c r="C59" s="1"/>
      <c r="D59" s="8"/>
      <c r="E59" s="8"/>
      <c r="F59" s="8"/>
      <c r="G59" s="8"/>
      <c r="H59" s="8"/>
      <c r="I59" s="1"/>
      <c r="J59" s="1"/>
      <c r="K59" s="1"/>
      <c r="L59" s="1"/>
      <c r="M59" s="1"/>
      <c r="N59" s="8"/>
      <c r="O59" s="8"/>
      <c r="P59" s="8"/>
      <c r="Q59" s="1"/>
      <c r="R59" s="1"/>
      <c r="S59" s="1"/>
      <c r="T59" s="1"/>
      <c r="U59" s="1"/>
      <c r="V59" s="8"/>
      <c r="W59" s="1"/>
      <c r="X59" s="1"/>
      <c r="Y59" s="8"/>
      <c r="Z59" s="8"/>
      <c r="AA59" s="8"/>
      <c r="AB59" s="8"/>
      <c r="AC59" s="8"/>
      <c r="AD59" s="8"/>
      <c r="AE59" s="8"/>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8"/>
      <c r="BG59" s="8"/>
      <c r="BH59" s="8"/>
      <c r="BI59" s="8"/>
      <c r="BJ59" s="8"/>
      <c r="BK59" s="8"/>
      <c r="BL59" s="8"/>
      <c r="BM59" s="8"/>
      <c r="BN59" s="8"/>
      <c r="BO59" s="8"/>
      <c r="BP59" s="8"/>
      <c r="BQ59" s="8"/>
      <c r="BR59" s="8"/>
      <c r="BS59" s="8"/>
      <c r="BT59" s="8"/>
      <c r="BU59" s="8"/>
      <c r="BV59" s="8"/>
      <c r="BW59" s="1"/>
      <c r="BX59" s="8"/>
      <c r="BY59" s="8"/>
      <c r="BZ59" s="8"/>
      <c r="CA59" s="8"/>
      <c r="CB59" s="1"/>
      <c r="CC59" s="8"/>
      <c r="CD59" s="1"/>
      <c r="CE59" s="8"/>
      <c r="CF59" s="1"/>
      <c r="CG59" s="8"/>
      <c r="CH59" s="1"/>
    </row>
    <row r="60" spans="2:86" s="211" customFormat="1" ht="13.9">
      <c r="B60" s="1"/>
      <c r="C60" s="1"/>
      <c r="D60" s="8"/>
      <c r="E60" s="8"/>
      <c r="F60" s="8"/>
      <c r="G60" s="8"/>
      <c r="H60" s="8"/>
      <c r="I60" s="1"/>
      <c r="J60" s="1"/>
      <c r="K60" s="1"/>
      <c r="L60" s="1"/>
      <c r="M60" s="1"/>
      <c r="N60" s="8"/>
      <c r="O60" s="8"/>
      <c r="P60" s="8"/>
      <c r="Q60" s="1"/>
      <c r="R60" s="1"/>
      <c r="S60" s="1"/>
      <c r="T60" s="1"/>
      <c r="U60" s="1"/>
      <c r="V60" s="8"/>
      <c r="W60" s="1"/>
      <c r="X60" s="1"/>
      <c r="Y60" s="8"/>
      <c r="Z60" s="8"/>
      <c r="AA60" s="8"/>
      <c r="AB60" s="8"/>
      <c r="AC60" s="8"/>
      <c r="AD60" s="8"/>
      <c r="AE60" s="8"/>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8"/>
      <c r="BG60" s="8"/>
      <c r="BH60" s="8"/>
      <c r="BI60" s="8"/>
      <c r="BJ60" s="8"/>
      <c r="BK60" s="8"/>
      <c r="BL60" s="8"/>
      <c r="BM60" s="8"/>
      <c r="BN60" s="8"/>
      <c r="BO60" s="8"/>
      <c r="BP60" s="8"/>
      <c r="BQ60" s="8"/>
      <c r="BR60" s="8"/>
      <c r="BS60" s="8"/>
      <c r="BT60" s="8"/>
      <c r="BU60" s="8"/>
      <c r="BV60" s="8"/>
      <c r="BW60" s="1"/>
      <c r="BX60" s="8"/>
      <c r="BY60" s="8"/>
      <c r="BZ60" s="8"/>
      <c r="CA60" s="8"/>
      <c r="CB60" s="1"/>
      <c r="CC60" s="8"/>
      <c r="CD60" s="1"/>
      <c r="CE60" s="8"/>
      <c r="CF60" s="1"/>
      <c r="CG60" s="8"/>
      <c r="CH60" s="1"/>
    </row>
    <row r="61" spans="2:86" s="211" customFormat="1" ht="18.600000000000001">
      <c r="B61" s="1"/>
      <c r="C61" s="1"/>
      <c r="D61" s="8"/>
      <c r="E61" s="8"/>
      <c r="F61" s="60"/>
      <c r="G61" s="60"/>
      <c r="H61" s="1"/>
      <c r="I61" s="8"/>
      <c r="J61" s="8"/>
      <c r="K61" s="8"/>
      <c r="L61" s="8"/>
      <c r="M61" s="8"/>
      <c r="N61" s="8"/>
      <c r="O61" s="8"/>
      <c r="P61" s="8"/>
      <c r="Q61" s="1"/>
      <c r="R61" s="1"/>
      <c r="S61" s="1"/>
      <c r="T61" s="1"/>
      <c r="U61" s="1"/>
      <c r="V61" s="8"/>
      <c r="W61" s="1"/>
      <c r="X61" s="1"/>
      <c r="Y61" s="8"/>
      <c r="Z61" s="8"/>
      <c r="AA61" s="8"/>
      <c r="AB61" s="8"/>
      <c r="AC61" s="8"/>
      <c r="AD61" s="8"/>
      <c r="AE61" s="8"/>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8"/>
      <c r="BG61" s="8"/>
      <c r="BH61" s="8"/>
      <c r="BI61" s="8"/>
      <c r="BJ61" s="8"/>
      <c r="BK61" s="8"/>
      <c r="BL61" s="8"/>
      <c r="BM61" s="8"/>
      <c r="BN61" s="8"/>
      <c r="BO61" s="8"/>
      <c r="BP61" s="8"/>
      <c r="BQ61" s="8"/>
      <c r="BR61" s="8"/>
      <c r="BS61" s="8"/>
      <c r="BT61" s="8"/>
      <c r="BU61" s="8"/>
      <c r="BV61" s="8"/>
      <c r="BW61" s="1"/>
      <c r="BX61" s="8"/>
      <c r="BY61" s="8"/>
      <c r="BZ61" s="8"/>
      <c r="CA61" s="8"/>
      <c r="CB61" s="1"/>
      <c r="CC61" s="8"/>
      <c r="CD61" s="1"/>
      <c r="CE61" s="8"/>
      <c r="CF61" s="1"/>
      <c r="CG61" s="8"/>
      <c r="CH61" s="1"/>
    </row>
    <row r="62" spans="2:86" s="211" customFormat="1" ht="13.9">
      <c r="B62" s="1"/>
      <c r="C62" s="1"/>
      <c r="D62" s="8"/>
      <c r="E62" s="8"/>
      <c r="F62" s="1"/>
      <c r="G62" s="1"/>
      <c r="H62" s="1"/>
      <c r="I62" s="8"/>
      <c r="J62" s="8"/>
      <c r="K62" s="8"/>
      <c r="L62" s="8"/>
      <c r="M62" s="8"/>
      <c r="N62" s="8"/>
      <c r="O62" s="8"/>
      <c r="P62" s="8"/>
      <c r="Q62" s="1"/>
      <c r="R62" s="1"/>
      <c r="S62" s="1"/>
      <c r="T62" s="1"/>
      <c r="U62" s="1"/>
      <c r="V62" s="8"/>
      <c r="W62" s="1"/>
      <c r="X62" s="1"/>
      <c r="Y62" s="8"/>
      <c r="Z62" s="8"/>
      <c r="AA62" s="8"/>
      <c r="AB62" s="8"/>
      <c r="AC62" s="8"/>
      <c r="AD62" s="8"/>
      <c r="AE62" s="8"/>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8"/>
      <c r="BG62" s="8"/>
      <c r="BH62" s="8"/>
      <c r="BI62" s="8"/>
      <c r="BJ62" s="8"/>
      <c r="BK62" s="8"/>
      <c r="BL62" s="8"/>
      <c r="BM62" s="8"/>
      <c r="BN62" s="8"/>
      <c r="BO62" s="8"/>
      <c r="BP62" s="8"/>
      <c r="BQ62" s="8"/>
      <c r="BR62" s="8"/>
      <c r="BS62" s="8"/>
      <c r="BT62" s="8"/>
      <c r="BU62" s="8"/>
      <c r="BV62" s="8"/>
      <c r="BW62" s="1"/>
      <c r="BX62" s="8"/>
      <c r="BY62" s="8"/>
      <c r="BZ62" s="8"/>
      <c r="CA62" s="8"/>
      <c r="CB62" s="1"/>
      <c r="CC62" s="8"/>
      <c r="CD62" s="1"/>
      <c r="CE62" s="8"/>
      <c r="CF62" s="1"/>
      <c r="CG62" s="8"/>
      <c r="CH62" s="1"/>
    </row>
    <row r="63" spans="2:86" s="211" customFormat="1" ht="13.9">
      <c r="B63" s="1"/>
      <c r="C63" s="1"/>
      <c r="D63" s="8"/>
      <c r="E63" s="8"/>
      <c r="F63" s="1"/>
      <c r="G63" s="1"/>
      <c r="H63" s="1"/>
      <c r="I63" s="8"/>
      <c r="J63" s="8"/>
      <c r="K63" s="8"/>
      <c r="L63" s="8"/>
      <c r="M63" s="8"/>
      <c r="N63" s="8"/>
      <c r="O63" s="8"/>
      <c r="P63" s="8"/>
      <c r="Q63" s="1"/>
      <c r="R63" s="1"/>
      <c r="S63" s="1"/>
      <c r="T63" s="1"/>
      <c r="U63" s="1"/>
      <c r="V63" s="8"/>
      <c r="W63" s="1"/>
      <c r="X63" s="1"/>
      <c r="Y63" s="8"/>
      <c r="Z63" s="8"/>
      <c r="AA63" s="8"/>
      <c r="AB63" s="8"/>
      <c r="AC63" s="8"/>
      <c r="AD63" s="8"/>
      <c r="AE63" s="8"/>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8"/>
      <c r="BG63" s="8"/>
      <c r="BH63" s="8"/>
      <c r="BI63" s="8"/>
      <c r="BJ63" s="8"/>
      <c r="BK63" s="8"/>
      <c r="BL63" s="8"/>
      <c r="BM63" s="8"/>
      <c r="BN63" s="8"/>
      <c r="BO63" s="8"/>
      <c r="BP63" s="8"/>
      <c r="BQ63" s="8"/>
      <c r="BR63" s="8"/>
      <c r="BS63" s="8"/>
      <c r="BT63" s="8"/>
      <c r="BU63" s="8"/>
      <c r="BV63" s="8"/>
      <c r="BW63" s="1"/>
      <c r="BX63" s="8"/>
      <c r="BY63" s="8"/>
      <c r="BZ63" s="8"/>
      <c r="CA63" s="8"/>
      <c r="CB63" s="1"/>
      <c r="CC63" s="8"/>
      <c r="CD63" s="1"/>
      <c r="CE63" s="8"/>
      <c r="CF63" s="1"/>
      <c r="CG63" s="8"/>
      <c r="CH63" s="1"/>
    </row>
    <row r="64" spans="2:86" s="211" customFormat="1" ht="13.9">
      <c r="B64" s="1"/>
      <c r="C64" s="1"/>
      <c r="D64" s="8"/>
      <c r="E64" s="8"/>
      <c r="F64" s="1"/>
      <c r="G64" s="1"/>
      <c r="H64" s="1"/>
      <c r="I64" s="8"/>
      <c r="J64" s="8"/>
      <c r="K64" s="8"/>
      <c r="L64" s="8"/>
      <c r="M64" s="8"/>
      <c r="N64" s="8"/>
      <c r="O64" s="8"/>
      <c r="P64" s="8"/>
      <c r="Q64" s="1"/>
      <c r="R64" s="1"/>
      <c r="S64" s="1"/>
      <c r="T64" s="1"/>
      <c r="U64" s="1"/>
      <c r="V64" s="8"/>
      <c r="W64" s="1"/>
      <c r="X64" s="1"/>
      <c r="Y64" s="8"/>
      <c r="Z64" s="8"/>
      <c r="AA64" s="8"/>
      <c r="AB64" s="8"/>
      <c r="AC64" s="8"/>
      <c r="AD64" s="8"/>
      <c r="AE64" s="8"/>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8"/>
      <c r="BG64" s="8"/>
      <c r="BH64" s="8"/>
      <c r="BI64" s="8"/>
      <c r="BJ64" s="8"/>
      <c r="BK64" s="8"/>
      <c r="BL64" s="8"/>
      <c r="BM64" s="8"/>
      <c r="BN64" s="8"/>
      <c r="BO64" s="8"/>
      <c r="BP64" s="8"/>
      <c r="BQ64" s="8"/>
      <c r="BR64" s="8"/>
      <c r="BS64" s="8"/>
      <c r="BT64" s="8"/>
      <c r="BU64" s="8"/>
      <c r="BV64" s="8"/>
      <c r="BW64" s="1"/>
      <c r="BX64" s="8"/>
      <c r="BY64" s="8"/>
      <c r="BZ64" s="8"/>
      <c r="CA64" s="8"/>
      <c r="CB64" s="1"/>
      <c r="CC64" s="8"/>
      <c r="CD64" s="1"/>
      <c r="CE64" s="8"/>
      <c r="CF64" s="1"/>
      <c r="CG64" s="8"/>
      <c r="CH64" s="1"/>
    </row>
    <row r="65" spans="2:86" s="211" customFormat="1" ht="13.9">
      <c r="B65" s="1"/>
      <c r="C65" s="1"/>
      <c r="D65" s="8"/>
      <c r="E65" s="8"/>
      <c r="F65" s="1"/>
      <c r="G65" s="1"/>
      <c r="H65" s="1"/>
      <c r="I65" s="8"/>
      <c r="J65" s="8"/>
      <c r="K65" s="8"/>
      <c r="L65" s="8"/>
      <c r="M65" s="8"/>
      <c r="N65" s="8"/>
      <c r="O65" s="8"/>
      <c r="P65" s="8"/>
      <c r="Q65" s="1"/>
      <c r="R65" s="1"/>
      <c r="S65" s="1"/>
      <c r="T65" s="1"/>
      <c r="U65" s="1"/>
      <c r="V65" s="8"/>
      <c r="W65" s="1"/>
      <c r="X65" s="1"/>
      <c r="Y65" s="8"/>
      <c r="Z65" s="8"/>
      <c r="AA65" s="8"/>
      <c r="AB65" s="8"/>
      <c r="AC65" s="8"/>
      <c r="AD65" s="8"/>
      <c r="AE65" s="8"/>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8"/>
      <c r="BG65" s="8"/>
      <c r="BH65" s="8"/>
      <c r="BI65" s="8"/>
      <c r="BJ65" s="8"/>
      <c r="BK65" s="8"/>
      <c r="BL65" s="8"/>
      <c r="BM65" s="8"/>
      <c r="BN65" s="8"/>
      <c r="BO65" s="8"/>
      <c r="BP65" s="8"/>
      <c r="BQ65" s="8"/>
      <c r="BR65" s="8"/>
      <c r="BS65" s="8"/>
      <c r="BT65" s="8"/>
      <c r="BU65" s="8"/>
      <c r="BV65" s="8"/>
      <c r="BW65" s="1"/>
      <c r="BX65" s="8"/>
      <c r="BY65" s="8"/>
      <c r="BZ65" s="8"/>
      <c r="CA65" s="8"/>
      <c r="CB65" s="1"/>
      <c r="CC65" s="8"/>
      <c r="CD65" s="1"/>
      <c r="CE65" s="8"/>
      <c r="CF65" s="1"/>
      <c r="CG65" s="8"/>
      <c r="CH65" s="1"/>
    </row>
    <row r="66" spans="2:86" s="211" customFormat="1" ht="13.9">
      <c r="B66" s="1"/>
      <c r="C66" s="1"/>
      <c r="D66" s="8"/>
      <c r="E66" s="8"/>
      <c r="F66" s="1"/>
      <c r="G66" s="1"/>
      <c r="H66" s="1"/>
      <c r="I66" s="8"/>
      <c r="J66" s="8"/>
      <c r="K66" s="8"/>
      <c r="L66" s="8"/>
      <c r="M66" s="8"/>
      <c r="N66" s="8"/>
      <c r="O66" s="8"/>
      <c r="P66" s="8"/>
      <c r="Q66" s="1"/>
      <c r="R66" s="1"/>
      <c r="S66" s="1"/>
      <c r="T66" s="1"/>
      <c r="U66" s="1"/>
      <c r="V66" s="8"/>
      <c r="W66" s="1"/>
      <c r="X66" s="1"/>
      <c r="Y66" s="8"/>
      <c r="Z66" s="8"/>
      <c r="AA66" s="8"/>
      <c r="AB66" s="8"/>
      <c r="AC66" s="8"/>
      <c r="AD66" s="8"/>
      <c r="AE66" s="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8"/>
      <c r="BG66" s="8"/>
      <c r="BH66" s="8"/>
      <c r="BI66" s="8"/>
      <c r="BJ66" s="8"/>
      <c r="BK66" s="8"/>
      <c r="BL66" s="8"/>
      <c r="BM66" s="8"/>
      <c r="BN66" s="8"/>
      <c r="BO66" s="8"/>
      <c r="BP66" s="8"/>
      <c r="BQ66" s="8"/>
      <c r="BR66" s="8"/>
      <c r="BS66" s="8"/>
      <c r="BT66" s="8"/>
      <c r="BU66" s="8"/>
      <c r="BV66" s="8"/>
      <c r="BW66" s="1"/>
      <c r="BX66" s="8"/>
      <c r="BY66" s="8"/>
      <c r="BZ66" s="8"/>
      <c r="CA66" s="8"/>
      <c r="CB66" s="1"/>
      <c r="CC66" s="8"/>
      <c r="CD66" s="1"/>
      <c r="CE66" s="8"/>
      <c r="CF66" s="1"/>
      <c r="CG66" s="8"/>
      <c r="CH66" s="1"/>
    </row>
    <row r="67" spans="2:86" s="211" customFormat="1" ht="13.9">
      <c r="B67" s="1"/>
      <c r="C67" s="1"/>
      <c r="D67" s="8"/>
      <c r="E67" s="8"/>
      <c r="F67" s="1"/>
      <c r="G67" s="1"/>
      <c r="H67" s="1"/>
      <c r="I67" s="8"/>
      <c r="J67" s="8"/>
      <c r="K67" s="8"/>
      <c r="L67" s="8"/>
      <c r="M67" s="8"/>
      <c r="N67" s="8"/>
      <c r="O67" s="8"/>
      <c r="P67" s="8"/>
      <c r="Q67" s="1"/>
      <c r="R67" s="1"/>
      <c r="S67" s="1"/>
      <c r="T67" s="1"/>
      <c r="U67" s="1"/>
      <c r="V67" s="8"/>
      <c r="W67" s="1"/>
      <c r="X67" s="1"/>
      <c r="Y67" s="8"/>
      <c r="Z67" s="8"/>
      <c r="AA67" s="8"/>
      <c r="AB67" s="8"/>
      <c r="AC67" s="8"/>
      <c r="AD67" s="8"/>
      <c r="AE67" s="8"/>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1"/>
      <c r="CG67" s="8"/>
      <c r="CH67" s="1"/>
    </row>
    <row r="68" spans="2:86" s="211" customFormat="1" ht="13.9">
      <c r="B68" s="1"/>
      <c r="C68" s="1"/>
      <c r="D68" s="8"/>
      <c r="E68" s="8"/>
      <c r="F68" s="1"/>
      <c r="G68" s="1"/>
      <c r="H68" s="1"/>
      <c r="I68" s="8"/>
      <c r="J68" s="8"/>
      <c r="K68" s="8"/>
      <c r="L68" s="8"/>
      <c r="M68" s="8"/>
      <c r="N68" s="8"/>
      <c r="O68" s="8"/>
      <c r="P68" s="8"/>
      <c r="Q68" s="1"/>
      <c r="R68" s="1"/>
      <c r="S68" s="1"/>
      <c r="T68" s="1"/>
      <c r="U68" s="1"/>
      <c r="V68" s="8"/>
      <c r="W68" s="1"/>
      <c r="X68" s="1"/>
      <c r="Y68" s="8"/>
      <c r="Z68" s="8"/>
      <c r="AA68" s="8"/>
      <c r="AB68" s="8"/>
      <c r="AC68" s="8"/>
      <c r="AD68" s="8"/>
      <c r="AE68" s="8"/>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1"/>
      <c r="CG68" s="8"/>
      <c r="CH68" s="1"/>
    </row>
    <row r="69" spans="2:86" s="211" customFormat="1" ht="13.9">
      <c r="B69" s="1"/>
      <c r="C69" s="1"/>
      <c r="D69" s="8"/>
      <c r="E69" s="8"/>
      <c r="F69" s="1"/>
      <c r="G69" s="1"/>
      <c r="H69" s="1"/>
      <c r="I69" s="8"/>
      <c r="J69" s="8"/>
      <c r="K69" s="8"/>
      <c r="L69" s="8"/>
      <c r="M69" s="8"/>
      <c r="N69" s="8"/>
      <c r="O69" s="8"/>
      <c r="P69" s="8"/>
      <c r="Q69" s="1"/>
      <c r="R69" s="1"/>
      <c r="S69" s="1"/>
      <c r="T69" s="1"/>
      <c r="U69" s="1"/>
      <c r="V69" s="8"/>
      <c r="W69" s="1"/>
      <c r="X69" s="1"/>
      <c r="Y69" s="8"/>
      <c r="Z69" s="8"/>
      <c r="AA69" s="8"/>
      <c r="AB69" s="8"/>
      <c r="AC69" s="8"/>
      <c r="AD69" s="8"/>
      <c r="AE69" s="8"/>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1"/>
      <c r="CG69" s="8"/>
      <c r="CH69" s="1"/>
    </row>
    <row r="70" spans="2:86" s="211" customFormat="1" ht="13.9">
      <c r="B70" s="1"/>
      <c r="C70" s="1"/>
      <c r="D70" s="8"/>
      <c r="E70" s="8"/>
      <c r="F70" s="1"/>
      <c r="G70" s="1"/>
      <c r="H70" s="1"/>
      <c r="I70" s="8"/>
      <c r="J70" s="8"/>
      <c r="K70" s="8"/>
      <c r="L70" s="8"/>
      <c r="M70" s="8"/>
      <c r="N70" s="8"/>
      <c r="O70" s="8"/>
      <c r="P70" s="8"/>
      <c r="Q70" s="1"/>
      <c r="R70" s="1"/>
      <c r="S70" s="1"/>
      <c r="T70" s="1"/>
      <c r="U70" s="1"/>
      <c r="V70" s="8"/>
      <c r="W70" s="1"/>
      <c r="X70" s="1"/>
      <c r="Y70" s="8"/>
      <c r="Z70" s="8"/>
      <c r="AA70" s="8"/>
      <c r="AB70" s="8"/>
      <c r="AC70" s="8"/>
      <c r="AD70" s="8"/>
      <c r="AE70" s="8"/>
      <c r="AF70" s="1"/>
      <c r="AG70" s="1"/>
      <c r="AH70" s="1"/>
      <c r="AI70" s="1"/>
      <c r="AJ70" s="1"/>
      <c r="AK70" s="1"/>
      <c r="AL70" s="8"/>
      <c r="AM70" s="1"/>
      <c r="AN70" s="1"/>
      <c r="AO70" s="1"/>
      <c r="AP70" s="49"/>
      <c r="AQ70" s="49"/>
      <c r="AR70" s="49"/>
      <c r="AS70" s="1"/>
      <c r="AT70" s="1"/>
      <c r="AU70" s="1"/>
      <c r="AV70" s="1"/>
      <c r="AW70" s="1"/>
      <c r="AX70" s="1"/>
      <c r="AY70" s="61"/>
      <c r="AZ70" s="1"/>
      <c r="BA70" s="1"/>
      <c r="BB70" s="1"/>
      <c r="BC70" s="1"/>
      <c r="BD70" s="1"/>
      <c r="BE70" s="1"/>
      <c r="BF70" s="1"/>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1"/>
      <c r="CG70" s="8"/>
      <c r="CH70" s="1"/>
    </row>
    <row r="71" spans="2:86" s="211" customFormat="1" ht="13.9">
      <c r="B71" s="1"/>
      <c r="C71" s="1"/>
      <c r="D71" s="8"/>
      <c r="E71" s="8"/>
      <c r="F71" s="1"/>
      <c r="G71" s="1"/>
      <c r="H71" s="1"/>
      <c r="I71" s="8"/>
      <c r="J71" s="8"/>
      <c r="K71" s="8"/>
      <c r="L71" s="8"/>
      <c r="M71" s="8"/>
      <c r="N71" s="8"/>
      <c r="O71" s="8"/>
      <c r="P71" s="8"/>
      <c r="Q71" s="1"/>
      <c r="R71" s="1"/>
      <c r="S71" s="1"/>
      <c r="T71" s="1"/>
      <c r="U71" s="1"/>
      <c r="V71" s="8"/>
      <c r="W71" s="1"/>
      <c r="X71" s="1"/>
      <c r="Y71" s="8"/>
      <c r="Z71" s="8"/>
      <c r="AA71" s="8"/>
      <c r="AB71" s="8"/>
      <c r="AC71" s="8"/>
      <c r="AD71" s="8"/>
      <c r="AE71" s="8"/>
      <c r="AF71" s="1"/>
      <c r="AG71" s="1"/>
      <c r="AH71" s="1"/>
      <c r="AI71" s="1"/>
      <c r="AJ71" s="1"/>
      <c r="AK71" s="1"/>
      <c r="AL71" s="8"/>
      <c r="AM71" s="1"/>
      <c r="AN71" s="1"/>
      <c r="AO71" s="1"/>
      <c r="AP71" s="50"/>
      <c r="AQ71" s="1"/>
      <c r="AR71" s="1"/>
      <c r="AS71" s="1"/>
      <c r="AT71" s="1"/>
      <c r="AU71" s="61"/>
      <c r="AV71" s="61"/>
      <c r="AW71" s="61"/>
      <c r="AX71" s="61"/>
      <c r="AY71" s="61"/>
      <c r="AZ71" s="1"/>
      <c r="BA71" s="1"/>
      <c r="BB71" s="1"/>
      <c r="BC71" s="1"/>
      <c r="BD71" s="1"/>
      <c r="BE71" s="1"/>
      <c r="BF71" s="1"/>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1"/>
      <c r="CG71" s="8"/>
      <c r="CH71" s="1"/>
    </row>
    <row r="72" spans="2:86" s="211" customFormat="1" ht="13.9">
      <c r="B72" s="1"/>
      <c r="C72" s="1"/>
      <c r="D72" s="8"/>
      <c r="E72" s="8"/>
      <c r="F72" s="1"/>
      <c r="G72" s="1"/>
      <c r="H72" s="1"/>
      <c r="I72" s="8"/>
      <c r="J72" s="8"/>
      <c r="K72" s="8"/>
      <c r="L72" s="8"/>
      <c r="M72" s="8"/>
      <c r="N72" s="8"/>
      <c r="O72" s="8"/>
      <c r="P72" s="8"/>
      <c r="Q72" s="1"/>
      <c r="R72" s="1"/>
      <c r="S72" s="1"/>
      <c r="T72" s="1"/>
      <c r="U72" s="1"/>
      <c r="V72" s="8"/>
      <c r="W72" s="1"/>
      <c r="X72" s="1"/>
      <c r="Y72" s="8"/>
      <c r="Z72" s="8"/>
      <c r="AA72" s="8"/>
      <c r="AB72" s="8"/>
      <c r="AC72" s="8"/>
      <c r="AD72" s="8"/>
      <c r="AE72" s="8"/>
      <c r="AF72" s="1"/>
      <c r="AG72" s="1"/>
      <c r="AH72" s="1"/>
      <c r="AI72" s="1"/>
      <c r="AJ72" s="1"/>
      <c r="AK72" s="1"/>
      <c r="AL72" s="8"/>
      <c r="AM72" s="1"/>
      <c r="AN72" s="1"/>
      <c r="AO72" s="1"/>
      <c r="AP72" s="50"/>
      <c r="AQ72" s="1"/>
      <c r="AR72" s="1"/>
      <c r="AS72" s="1"/>
      <c r="AT72" s="1"/>
      <c r="AU72" s="1"/>
      <c r="AV72" s="1"/>
      <c r="AW72" s="1"/>
      <c r="AX72" s="1"/>
      <c r="AY72" s="1"/>
      <c r="AZ72" s="1"/>
      <c r="BA72" s="1"/>
      <c r="BB72" s="1"/>
      <c r="BC72" s="1"/>
      <c r="BD72" s="1"/>
      <c r="BE72" s="1"/>
      <c r="BF72" s="1"/>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1"/>
      <c r="CG72" s="8"/>
      <c r="CH72" s="1"/>
    </row>
    <row r="73" spans="2:86" s="211" customFormat="1" ht="13.9">
      <c r="B73" s="1"/>
      <c r="C73" s="1"/>
      <c r="D73" s="8"/>
      <c r="E73" s="8"/>
      <c r="F73" s="1"/>
      <c r="G73" s="1"/>
      <c r="H73" s="1"/>
      <c r="I73" s="8"/>
      <c r="J73" s="8"/>
      <c r="K73" s="8"/>
      <c r="L73" s="8"/>
      <c r="M73" s="8"/>
      <c r="N73" s="8"/>
      <c r="O73" s="8"/>
      <c r="P73" s="8"/>
      <c r="Q73" s="1"/>
      <c r="R73" s="1"/>
      <c r="S73" s="1"/>
      <c r="T73" s="1"/>
      <c r="U73" s="1"/>
      <c r="V73" s="8"/>
      <c r="W73" s="1"/>
      <c r="X73" s="1"/>
      <c r="Y73" s="8"/>
      <c r="Z73" s="8"/>
      <c r="AA73" s="8"/>
      <c r="AB73" s="8"/>
      <c r="AC73" s="8"/>
      <c r="AD73" s="8"/>
      <c r="AE73" s="8"/>
      <c r="AF73" s="1"/>
      <c r="AG73" s="1"/>
      <c r="AH73" s="1"/>
      <c r="AI73" s="1"/>
      <c r="AJ73" s="1"/>
      <c r="AK73" s="1"/>
      <c r="AL73" s="8"/>
      <c r="AM73" s="1"/>
      <c r="AN73" s="1"/>
      <c r="AO73" s="1"/>
      <c r="AP73" s="50"/>
      <c r="AQ73" s="1"/>
      <c r="AR73" s="1"/>
      <c r="AS73" s="1"/>
      <c r="AT73" s="1"/>
      <c r="AU73" s="1"/>
      <c r="AV73" s="1"/>
      <c r="AW73" s="1"/>
      <c r="AX73" s="1"/>
      <c r="AY73" s="1"/>
      <c r="AZ73" s="1"/>
      <c r="BA73" s="1"/>
      <c r="BB73" s="1"/>
      <c r="BC73" s="1"/>
      <c r="BD73" s="1"/>
      <c r="BE73" s="1"/>
      <c r="BF73" s="1"/>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1"/>
      <c r="CG73" s="8"/>
      <c r="CH73" s="1"/>
    </row>
    <row r="74" spans="2:86" s="211" customFormat="1" ht="19.149999999999999" thickBot="1">
      <c r="B74" s="141" t="s">
        <v>196</v>
      </c>
      <c r="C74" s="54"/>
      <c r="D74" s="55"/>
      <c r="E74" s="55"/>
      <c r="F74" s="55"/>
      <c r="G74" s="55"/>
      <c r="H74" s="55"/>
      <c r="I74" s="55"/>
      <c r="J74" s="55"/>
      <c r="K74" s="8"/>
      <c r="L74" s="8"/>
      <c r="M74" s="8"/>
      <c r="N74" s="8"/>
      <c r="O74" s="8"/>
      <c r="P74" s="8"/>
      <c r="Q74" s="1"/>
      <c r="R74" s="1"/>
      <c r="S74" s="1"/>
      <c r="T74" s="1"/>
      <c r="U74" s="1"/>
      <c r="V74" s="1"/>
      <c r="W74" s="1"/>
      <c r="X74" s="1"/>
      <c r="Y74" s="8"/>
      <c r="Z74" s="8"/>
      <c r="AA74" s="8"/>
      <c r="AB74" s="8"/>
      <c r="AC74" s="8"/>
      <c r="AD74" s="8"/>
      <c r="AE74" s="8"/>
      <c r="AF74" s="1"/>
      <c r="AG74" s="1"/>
      <c r="AH74" s="1"/>
      <c r="AI74" s="1"/>
      <c r="AJ74" s="1"/>
      <c r="AK74" s="1"/>
      <c r="AL74" s="8"/>
      <c r="AM74" s="1"/>
      <c r="AN74" s="1"/>
      <c r="AO74" s="1"/>
      <c r="AP74" s="50"/>
      <c r="AQ74" s="1"/>
      <c r="AR74" s="1"/>
      <c r="AS74" s="1"/>
      <c r="AT74" s="1"/>
      <c r="AU74" s="1"/>
      <c r="AV74" s="1"/>
      <c r="AW74" s="1"/>
      <c r="AX74" s="1"/>
      <c r="AY74" s="1"/>
      <c r="AZ74" s="1"/>
      <c r="BA74" s="1"/>
      <c r="BB74" s="1"/>
      <c r="BC74" s="1"/>
      <c r="BD74" s="1"/>
      <c r="BE74" s="1"/>
      <c r="BF74" s="1"/>
      <c r="BG74" s="8"/>
      <c r="BH74" s="8"/>
      <c r="BI74" s="8"/>
      <c r="BJ74" s="8"/>
      <c r="BK74" s="8"/>
      <c r="BL74" s="8"/>
      <c r="BM74" s="8"/>
      <c r="BN74" s="8"/>
      <c r="BO74" s="8"/>
      <c r="BP74" s="8"/>
      <c r="BQ74" s="8"/>
      <c r="BR74" s="8"/>
      <c r="BS74" s="8"/>
      <c r="BT74" s="8"/>
      <c r="BU74" s="8"/>
      <c r="BV74" s="8"/>
      <c r="BW74" s="8"/>
      <c r="BX74" s="8"/>
      <c r="BY74" s="8"/>
      <c r="BZ74" s="8"/>
      <c r="CA74" s="8"/>
      <c r="CB74" s="1"/>
      <c r="CC74" s="8"/>
      <c r="CD74" s="1"/>
      <c r="CE74" s="8"/>
      <c r="CF74" s="1"/>
      <c r="CG74" s="8"/>
      <c r="CH74" s="1"/>
    </row>
    <row r="75" spans="2:86" s="211" customFormat="1" ht="16.149999999999999">
      <c r="B75" s="62"/>
      <c r="C75" s="63"/>
      <c r="D75" s="63"/>
      <c r="E75" s="116" t="s">
        <v>197</v>
      </c>
      <c r="F75" s="63"/>
      <c r="G75" s="64" t="s">
        <v>195</v>
      </c>
      <c r="H75" s="64"/>
      <c r="I75" s="64"/>
      <c r="J75" s="64"/>
      <c r="K75" s="65"/>
      <c r="L75" s="8"/>
      <c r="M75" s="8"/>
      <c r="N75" s="8"/>
      <c r="O75" s="8"/>
      <c r="P75" s="8"/>
      <c r="Q75" s="1"/>
      <c r="R75" s="1"/>
      <c r="S75" s="1"/>
      <c r="T75" s="1"/>
      <c r="U75" s="1"/>
      <c r="V75" s="1"/>
      <c r="W75" s="1"/>
      <c r="X75" s="1"/>
      <c r="Y75" s="8"/>
      <c r="Z75" s="8"/>
      <c r="AA75" s="8"/>
      <c r="AB75" s="8"/>
      <c r="AC75" s="8"/>
      <c r="AD75" s="8"/>
      <c r="AE75" s="8"/>
      <c r="AF75" s="1"/>
      <c r="AG75" s="1"/>
      <c r="AH75" s="1"/>
      <c r="AI75" s="1"/>
      <c r="AJ75" s="1"/>
      <c r="AK75" s="1"/>
      <c r="AL75" s="8"/>
      <c r="AM75" s="1"/>
      <c r="AN75" s="1"/>
      <c r="AO75" s="1"/>
      <c r="AP75" s="50"/>
      <c r="AQ75" s="1"/>
      <c r="AR75" s="1"/>
      <c r="AS75" s="1"/>
      <c r="AT75" s="1"/>
      <c r="AU75" s="1"/>
      <c r="AV75" s="1"/>
      <c r="AW75" s="1"/>
      <c r="AX75" s="1"/>
      <c r="AY75" s="1"/>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1"/>
      <c r="CC75" s="8"/>
      <c r="CD75" s="1"/>
      <c r="CE75" s="8"/>
      <c r="CF75" s="1"/>
      <c r="CG75" s="8"/>
      <c r="CH75" s="1"/>
    </row>
    <row r="76" spans="2:86" s="211" customFormat="1" ht="16.149999999999999">
      <c r="B76" s="66"/>
      <c r="C76" s="129"/>
      <c r="D76" s="67"/>
      <c r="E76" s="68"/>
      <c r="F76" s="68" t="s">
        <v>81</v>
      </c>
      <c r="G76" s="68" t="s">
        <v>82</v>
      </c>
      <c r="H76" s="68" t="s">
        <v>83</v>
      </c>
      <c r="I76" s="68" t="s">
        <v>84</v>
      </c>
      <c r="J76" s="68" t="s">
        <v>85</v>
      </c>
      <c r="K76" s="69" t="s">
        <v>86</v>
      </c>
      <c r="L76" s="8"/>
      <c r="M76" s="8"/>
      <c r="N76" s="8"/>
      <c r="O76" s="8"/>
      <c r="P76" s="8"/>
      <c r="Q76" s="1"/>
      <c r="R76" s="1"/>
      <c r="S76" s="1"/>
      <c r="T76" s="1"/>
      <c r="U76" s="1"/>
      <c r="V76" s="1"/>
      <c r="W76" s="1"/>
      <c r="X76" s="1"/>
      <c r="Y76" s="8"/>
      <c r="Z76" s="8"/>
      <c r="AA76" s="8"/>
      <c r="AB76" s="8"/>
      <c r="AC76" s="8"/>
      <c r="AD76" s="8"/>
      <c r="AE76" s="8"/>
      <c r="AF76" s="1"/>
      <c r="AG76" s="1"/>
      <c r="AH76" s="1"/>
      <c r="AI76" s="1"/>
      <c r="AJ76" s="1"/>
      <c r="AK76" s="1"/>
      <c r="AL76" s="8"/>
      <c r="AM76" s="1"/>
      <c r="AN76" s="1"/>
      <c r="AO76" s="1"/>
      <c r="AP76" s="50"/>
      <c r="AQ76" s="1"/>
      <c r="AR76" s="1"/>
      <c r="AS76" s="1"/>
      <c r="AT76" s="1"/>
      <c r="AU76" s="1"/>
      <c r="AV76" s="1"/>
      <c r="AW76" s="1"/>
      <c r="AX76" s="1"/>
      <c r="AY76" s="1"/>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1"/>
      <c r="CC76" s="8"/>
      <c r="CD76" s="1"/>
      <c r="CE76" s="8"/>
      <c r="CF76" s="1"/>
      <c r="CG76" s="8"/>
      <c r="CH76" s="1"/>
    </row>
    <row r="77" spans="2:86" s="211" customFormat="1" ht="17.649999999999999" customHeight="1">
      <c r="B77" s="117" t="s">
        <v>198</v>
      </c>
      <c r="C77" s="128"/>
      <c r="D77" s="118"/>
      <c r="E77" s="70" t="s">
        <v>199</v>
      </c>
      <c r="F77" s="70" t="str">
        <f>_xlfn.IFNA(AU82,"")</f>
        <v/>
      </c>
      <c r="G77" s="70" t="str">
        <f>_xlfn.IFNA(AU83,"")</f>
        <v/>
      </c>
      <c r="H77" s="70" t="str">
        <f>_xlfn.IFNA(AU84,"")</f>
        <v/>
      </c>
      <c r="I77" s="70" t="str">
        <f>_xlfn.IFNA(AU85,"")</f>
        <v/>
      </c>
      <c r="J77" s="70" t="str">
        <f>_xlfn.IFNA(AU86,"")</f>
        <v/>
      </c>
      <c r="K77" s="70" t="str">
        <f>_xlfn.IFNA(AU87,"")</f>
        <v/>
      </c>
      <c r="L77" s="8"/>
      <c r="M77" s="8"/>
      <c r="N77" s="8"/>
      <c r="O77" s="8"/>
      <c r="P77" s="8"/>
      <c r="Q77" s="1"/>
      <c r="R77" s="1"/>
      <c r="S77" s="1"/>
      <c r="T77" s="1"/>
      <c r="U77" s="1"/>
      <c r="V77" s="1"/>
      <c r="W77" s="1"/>
      <c r="X77" s="1"/>
      <c r="Y77" s="8"/>
      <c r="Z77" s="8"/>
      <c r="AA77" s="8"/>
      <c r="AB77" s="8"/>
      <c r="AC77" s="8"/>
      <c r="AD77" s="8"/>
      <c r="AE77" s="8"/>
      <c r="AF77" s="1"/>
      <c r="AG77" s="1"/>
      <c r="AH77" s="1"/>
      <c r="AI77" s="1"/>
      <c r="AJ77" s="1"/>
      <c r="AK77" s="1"/>
      <c r="AL77" s="1"/>
      <c r="AM77" s="1"/>
      <c r="AN77" s="8"/>
      <c r="AO77" s="1"/>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1"/>
      <c r="CC77" s="8"/>
      <c r="CD77" s="1"/>
      <c r="CE77" s="8"/>
      <c r="CF77" s="1"/>
      <c r="CG77" s="8"/>
      <c r="CH77" s="1"/>
    </row>
    <row r="78" spans="2:86" s="211" customFormat="1" ht="17.649999999999999" customHeight="1">
      <c r="B78" s="119"/>
      <c r="C78" s="130"/>
      <c r="D78" s="120"/>
      <c r="E78" s="71" t="s">
        <v>75</v>
      </c>
      <c r="F78" s="71"/>
      <c r="G78" s="72" t="str">
        <f>_xlfn.IFNA(AT83,"")</f>
        <v/>
      </c>
      <c r="H78" s="72" t="str">
        <f>_xlfn.IFNA(AT84,"")</f>
        <v/>
      </c>
      <c r="I78" s="72" t="str">
        <f>_xlfn.IFNA(AT85,"")</f>
        <v/>
      </c>
      <c r="J78" s="72" t="str">
        <f>_xlfn.IFNA(AT86,"")</f>
        <v/>
      </c>
      <c r="K78" s="72" t="str">
        <f>_xlfn.IFNA(AT87,"")</f>
        <v/>
      </c>
      <c r="L78" s="8"/>
      <c r="M78" s="8"/>
      <c r="N78" s="8"/>
      <c r="O78" s="8"/>
      <c r="P78" s="8"/>
      <c r="Q78" s="1"/>
      <c r="R78" s="1"/>
      <c r="S78" s="1"/>
      <c r="T78" s="1"/>
      <c r="U78" s="1"/>
      <c r="V78" s="1"/>
      <c r="W78" s="1"/>
      <c r="X78" s="1"/>
      <c r="Y78" s="8"/>
      <c r="Z78" s="8"/>
      <c r="AA78" s="8"/>
      <c r="AB78" s="8"/>
      <c r="AC78" s="8"/>
      <c r="AD78" s="8"/>
      <c r="AE78" s="8"/>
      <c r="AF78" s="1"/>
      <c r="AG78" s="1"/>
      <c r="AH78" s="8"/>
      <c r="AI78" s="8"/>
      <c r="AJ78" s="1"/>
      <c r="AK78" s="1"/>
      <c r="AL78" s="1"/>
      <c r="AM78" s="1"/>
      <c r="AN78" s="1"/>
      <c r="AO78" s="1"/>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1"/>
      <c r="CC78" s="8"/>
      <c r="CD78" s="1"/>
      <c r="CE78" s="8"/>
      <c r="CF78" s="1"/>
      <c r="CG78" s="8"/>
      <c r="CH78" s="1"/>
    </row>
    <row r="79" spans="2:86" s="211" customFormat="1" ht="17.649999999999999" customHeight="1">
      <c r="B79" s="117" t="s">
        <v>200</v>
      </c>
      <c r="C79" s="128"/>
      <c r="D79" s="118"/>
      <c r="E79" s="73" t="s">
        <v>199</v>
      </c>
      <c r="F79" s="70" t="str">
        <f>_xlfn.IFNA(AW82,"")</f>
        <v/>
      </c>
      <c r="G79" s="70" t="str">
        <f>_xlfn.IFNA(AW83,"")</f>
        <v/>
      </c>
      <c r="H79" s="70" t="str">
        <f>_xlfn.IFNA(AW84,"")</f>
        <v/>
      </c>
      <c r="I79" s="70" t="str">
        <f>_xlfn.IFNA(AW85,"")</f>
        <v/>
      </c>
      <c r="J79" s="70" t="str">
        <f>_xlfn.IFNA(AW86,"")</f>
        <v/>
      </c>
      <c r="K79" s="70" t="str">
        <f>_xlfn.IFNA(AW87,"")</f>
        <v/>
      </c>
      <c r="L79" s="8"/>
      <c r="M79" s="8"/>
      <c r="N79" s="8"/>
      <c r="O79" s="8"/>
      <c r="P79" s="8"/>
      <c r="Q79" s="1"/>
      <c r="R79" s="1"/>
      <c r="S79" s="1"/>
      <c r="T79" s="1"/>
      <c r="U79" s="1"/>
      <c r="V79" s="1"/>
      <c r="W79" s="1"/>
      <c r="X79" s="1"/>
      <c r="Y79" s="8"/>
      <c r="Z79" s="8"/>
      <c r="AA79" s="8"/>
      <c r="AB79" s="8"/>
      <c r="AC79" s="8"/>
      <c r="AD79" s="8"/>
      <c r="AE79" s="8"/>
      <c r="AF79" s="1"/>
      <c r="AG79" s="1"/>
      <c r="AH79" s="8"/>
      <c r="AI79" s="8"/>
      <c r="AJ79" s="1"/>
      <c r="AK79" s="1"/>
      <c r="AL79" s="1"/>
      <c r="AM79" s="1"/>
      <c r="AN79" s="1"/>
      <c r="AO79" s="1"/>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1"/>
      <c r="CC79" s="8"/>
      <c r="CD79" s="1"/>
      <c r="CE79" s="8"/>
      <c r="CF79" s="1"/>
      <c r="CG79" s="8"/>
      <c r="CH79" s="1"/>
    </row>
    <row r="80" spans="2:86" s="211" customFormat="1" ht="17.649999999999999" customHeight="1">
      <c r="B80" s="119"/>
      <c r="C80" s="130"/>
      <c r="D80" s="120"/>
      <c r="E80" s="71" t="s">
        <v>75</v>
      </c>
      <c r="F80" s="71"/>
      <c r="G80" s="72" t="str">
        <f>_xlfn.IFNA(AV83,"")</f>
        <v/>
      </c>
      <c r="H80" s="72" t="str">
        <f>_xlfn.IFNA(AV84,"")</f>
        <v/>
      </c>
      <c r="I80" s="72" t="str">
        <f>_xlfn.IFNA(AV85,"")</f>
        <v/>
      </c>
      <c r="J80" s="72" t="str">
        <f>_xlfn.IFNA(AV86,"")</f>
        <v/>
      </c>
      <c r="K80" s="72" t="str">
        <f>_xlfn.IFNA(AV87,"")</f>
        <v/>
      </c>
      <c r="L80" s="8"/>
      <c r="M80" s="8"/>
      <c r="N80" s="8"/>
      <c r="O80" s="8"/>
      <c r="P80" s="8"/>
      <c r="Q80" s="1"/>
      <c r="R80" s="1"/>
      <c r="S80" s="1"/>
      <c r="T80" s="1"/>
      <c r="U80" s="1"/>
      <c r="V80" s="1"/>
      <c r="W80" s="1"/>
      <c r="X80" s="1"/>
      <c r="Y80" s="8"/>
      <c r="Z80" s="8"/>
      <c r="AA80" s="8"/>
      <c r="AB80" s="8"/>
      <c r="AC80" s="8"/>
      <c r="AD80" s="8"/>
      <c r="AE80" s="8"/>
      <c r="AF80" s="1"/>
      <c r="AG80" s="1"/>
      <c r="AH80" s="8"/>
      <c r="AI80" s="8"/>
      <c r="AJ80" s="1"/>
      <c r="AK80" s="1"/>
      <c r="AL80" s="1"/>
      <c r="AM80" s="1"/>
      <c r="AN80" s="1"/>
      <c r="AO80" s="1"/>
      <c r="AP80" s="1"/>
      <c r="AQ80" s="75" t="s">
        <v>203</v>
      </c>
      <c r="AR80" s="5"/>
      <c r="AS80" s="5"/>
      <c r="AT80" s="5"/>
      <c r="AU80" s="5"/>
      <c r="AV80" s="5"/>
      <c r="AW80" s="6"/>
      <c r="AX80" s="5"/>
      <c r="AY80" s="5"/>
      <c r="AZ80" s="8"/>
      <c r="BA80" s="1"/>
      <c r="BB80" s="1"/>
      <c r="BC80" s="1"/>
      <c r="BD80" s="1"/>
      <c r="BE80" s="1"/>
      <c r="BF80" s="1"/>
      <c r="BG80" s="8"/>
      <c r="BH80" s="8"/>
      <c r="BI80" s="8"/>
      <c r="BJ80" s="8"/>
      <c r="BK80" s="8"/>
      <c r="BL80" s="8"/>
      <c r="BM80" s="8"/>
      <c r="BN80" s="8"/>
      <c r="BO80" s="8"/>
      <c r="BP80" s="8"/>
      <c r="BQ80" s="8"/>
      <c r="BR80" s="8"/>
      <c r="BS80" s="8"/>
      <c r="BT80" s="8"/>
      <c r="BU80" s="8"/>
      <c r="BV80" s="8"/>
      <c r="BW80" s="8"/>
      <c r="BX80" s="8"/>
      <c r="BY80" s="8"/>
      <c r="BZ80" s="8"/>
      <c r="CA80" s="8"/>
      <c r="CB80" s="1"/>
      <c r="CC80" s="8"/>
      <c r="CD80" s="1"/>
      <c r="CE80" s="8"/>
      <c r="CF80" s="1"/>
      <c r="CG80" s="8"/>
      <c r="CH80" s="1"/>
    </row>
    <row r="81" spans="2:52" ht="17.649999999999999" customHeight="1">
      <c r="B81" s="117" t="s">
        <v>201</v>
      </c>
      <c r="C81" s="128"/>
      <c r="D81" s="118"/>
      <c r="E81" s="73" t="s">
        <v>199</v>
      </c>
      <c r="F81" s="70" t="str">
        <f>_xlfn.IFNA(AY82,"")</f>
        <v/>
      </c>
      <c r="G81" s="70" t="str">
        <f>_xlfn.IFNA(AY83,"")</f>
        <v/>
      </c>
      <c r="H81" s="70" t="str">
        <f>_xlfn.IFNA(AY84,"")</f>
        <v/>
      </c>
      <c r="I81" s="70" t="str">
        <f>_xlfn.IFNA(AY85,"")</f>
        <v/>
      </c>
      <c r="J81" s="70" t="str">
        <f>_xlfn.IFNA(AY86,"")</f>
        <v/>
      </c>
      <c r="K81" s="70" t="str">
        <f>_xlfn.IFNA(AY87,"")</f>
        <v/>
      </c>
      <c r="L81" s="8"/>
      <c r="M81" s="8"/>
      <c r="N81" s="8"/>
      <c r="O81" s="8"/>
      <c r="P81" s="8"/>
      <c r="Q81" s="1"/>
      <c r="R81" s="1"/>
      <c r="S81" s="1"/>
      <c r="T81" s="1"/>
      <c r="U81" s="1"/>
      <c r="V81" s="1"/>
      <c r="W81" s="1"/>
      <c r="X81" s="1"/>
      <c r="Y81" s="8"/>
      <c r="Z81" s="8"/>
      <c r="AA81" s="8"/>
      <c r="AB81" s="8"/>
      <c r="AC81" s="8"/>
      <c r="AD81" s="8"/>
      <c r="AE81" s="8"/>
      <c r="AF81" s="1"/>
      <c r="AG81" s="1"/>
      <c r="AH81" s="8"/>
      <c r="AI81" s="8"/>
      <c r="AJ81" s="1"/>
      <c r="AK81" s="1"/>
      <c r="AL81" s="1"/>
      <c r="AM81" s="1"/>
      <c r="AN81" s="1"/>
      <c r="AO81" s="1"/>
      <c r="AP81" s="1"/>
      <c r="AQ81" s="76" t="s">
        <v>78</v>
      </c>
      <c r="AR81" s="76" t="s">
        <v>204</v>
      </c>
      <c r="AS81" s="76" t="s">
        <v>205</v>
      </c>
      <c r="AT81" s="76" t="s">
        <v>206</v>
      </c>
      <c r="AU81" s="76" t="s">
        <v>207</v>
      </c>
      <c r="AV81" s="76" t="s">
        <v>208</v>
      </c>
      <c r="AW81" s="77" t="s">
        <v>209</v>
      </c>
      <c r="AX81" s="76" t="s">
        <v>210</v>
      </c>
      <c r="AY81" s="76" t="s">
        <v>211</v>
      </c>
      <c r="AZ81" s="8"/>
    </row>
    <row r="82" spans="2:52" ht="17.649999999999999" customHeight="1">
      <c r="B82" s="119"/>
      <c r="C82" s="128"/>
      <c r="D82" s="127"/>
      <c r="E82" s="71" t="s">
        <v>75</v>
      </c>
      <c r="F82" s="71"/>
      <c r="G82" s="72" t="str">
        <f>_xlfn.IFNA(AX83,"")</f>
        <v/>
      </c>
      <c r="H82" s="72" t="str">
        <f>_xlfn.IFNA(AX84,"")</f>
        <v/>
      </c>
      <c r="I82" s="72" t="str">
        <f>_xlfn.IFNA(AX85,"")</f>
        <v/>
      </c>
      <c r="J82" s="72" t="str">
        <f>_xlfn.IFNA(AX86,"")</f>
        <v/>
      </c>
      <c r="K82" s="72" t="str">
        <f>_xlfn.IFNA(AX87,"")</f>
        <v/>
      </c>
      <c r="L82" s="8"/>
      <c r="M82" s="8"/>
      <c r="N82" s="8"/>
      <c r="O82" s="8"/>
      <c r="P82" s="8"/>
      <c r="Q82" s="1"/>
      <c r="R82" s="1"/>
      <c r="S82" s="1"/>
      <c r="T82" s="1"/>
      <c r="U82" s="1"/>
      <c r="V82" s="1"/>
      <c r="W82" s="1"/>
      <c r="X82" s="1"/>
      <c r="Y82" s="8"/>
      <c r="Z82" s="8"/>
      <c r="AA82" s="8"/>
      <c r="AB82" s="8"/>
      <c r="AC82" s="8"/>
      <c r="AD82" s="8"/>
      <c r="AE82" s="8"/>
      <c r="AF82" s="1"/>
      <c r="AG82" s="1"/>
      <c r="AH82" s="8"/>
      <c r="AI82" s="8"/>
      <c r="AJ82" s="1"/>
      <c r="AK82" s="1"/>
      <c r="AL82" s="1"/>
      <c r="AM82" s="1"/>
      <c r="AN82" s="1"/>
      <c r="AO82" s="1"/>
      <c r="AP82" s="1"/>
      <c r="AQ82" s="76" t="s">
        <v>81</v>
      </c>
      <c r="AR82" s="78"/>
      <c r="AS82" s="79" t="e">
        <f>IF(BE34="",NA(),BE34)</f>
        <v>#N/A</v>
      </c>
      <c r="AT82" s="80"/>
      <c r="AU82" s="79" t="e">
        <f>IF(BE35="",NA(),BE35)</f>
        <v>#N/A</v>
      </c>
      <c r="AV82" s="80"/>
      <c r="AW82" s="79" t="e">
        <f>IF(BE36="",NA(),BE36)</f>
        <v>#N/A</v>
      </c>
      <c r="AX82" s="80"/>
      <c r="AY82" s="79" t="e">
        <f>IF(BE37="",NA(),BE37)</f>
        <v>#N/A</v>
      </c>
      <c r="AZ82" s="8"/>
    </row>
    <row r="83" spans="2:52" ht="17.649999999999999" customHeight="1">
      <c r="B83" s="114" t="s">
        <v>202</v>
      </c>
      <c r="C83" s="131"/>
      <c r="D83" s="134"/>
      <c r="E83" s="133" t="s">
        <v>199</v>
      </c>
      <c r="F83" s="70" t="str">
        <f>_xlfn.IFNA(AS82,"")</f>
        <v/>
      </c>
      <c r="G83" s="70" t="str">
        <f>_xlfn.IFNA(AS83,"")</f>
        <v/>
      </c>
      <c r="H83" s="70" t="str">
        <f>_xlfn.IFNA(AS84,"")</f>
        <v/>
      </c>
      <c r="I83" s="70" t="str">
        <f>_xlfn.IFNA(AS85,"")</f>
        <v/>
      </c>
      <c r="J83" s="70" t="str">
        <f>_xlfn.IFNA(AS86,"")</f>
        <v/>
      </c>
      <c r="K83" s="70" t="str">
        <f>_xlfn.IFNA(AS87,"")</f>
        <v/>
      </c>
      <c r="L83" s="8"/>
      <c r="M83" s="8"/>
      <c r="N83" s="8"/>
      <c r="O83" s="8"/>
      <c r="P83" s="8"/>
      <c r="Q83" s="1"/>
      <c r="R83" s="1"/>
      <c r="S83" s="1"/>
      <c r="T83" s="1"/>
      <c r="U83" s="1"/>
      <c r="V83" s="1"/>
      <c r="W83" s="1"/>
      <c r="X83" s="1"/>
      <c r="Y83" s="8"/>
      <c r="Z83" s="8"/>
      <c r="AA83" s="8"/>
      <c r="AB83" s="8"/>
      <c r="AC83" s="8"/>
      <c r="AD83" s="8"/>
      <c r="AE83" s="8"/>
      <c r="AF83" s="1"/>
      <c r="AG83" s="1"/>
      <c r="AH83" s="8"/>
      <c r="AI83" s="8"/>
      <c r="AJ83" s="1"/>
      <c r="AK83" s="1"/>
      <c r="AL83" s="1"/>
      <c r="AM83" s="1"/>
      <c r="AN83" s="1"/>
      <c r="AO83" s="1"/>
      <c r="AP83" s="1"/>
      <c r="AQ83" s="76" t="s">
        <v>82</v>
      </c>
      <c r="AR83" s="81" t="e">
        <f>IF(BQ34="",NA(),BQ34)</f>
        <v>#N/A</v>
      </c>
      <c r="AS83" s="79" t="e">
        <f>IF(BF34="",NA(),BF34)</f>
        <v>#N/A</v>
      </c>
      <c r="AT83" s="81" t="e">
        <f>IF(BQ35="",NA(),BQ35)</f>
        <v>#N/A</v>
      </c>
      <c r="AU83" s="79" t="e">
        <f>IF(BF35="",NA(),BF35)</f>
        <v>#N/A</v>
      </c>
      <c r="AV83" s="81" t="e">
        <f>IF(BQ36="",NA(),BQ36)</f>
        <v>#N/A</v>
      </c>
      <c r="AW83" s="79" t="e">
        <f>IF(BF36="",NA(),BF36)</f>
        <v>#N/A</v>
      </c>
      <c r="AX83" s="81" t="e">
        <f>IF(BQ37="",NA(),BQ37)</f>
        <v>#N/A</v>
      </c>
      <c r="AY83" s="79" t="e">
        <f>IF(BF37="",NA(),BF37)</f>
        <v>#N/A</v>
      </c>
      <c r="AZ83" s="8"/>
    </row>
    <row r="84" spans="2:52" ht="17.649999999999999" customHeight="1">
      <c r="B84" s="115"/>
      <c r="C84" s="132"/>
      <c r="D84" s="131"/>
      <c r="E84" s="135" t="s">
        <v>75</v>
      </c>
      <c r="F84" s="71"/>
      <c r="G84" s="74" t="str">
        <f>_xlfn.IFNA(AR83,"")</f>
        <v/>
      </c>
      <c r="H84" s="74" t="str">
        <f>_xlfn.IFNA(AR84,"")</f>
        <v/>
      </c>
      <c r="I84" s="74" t="str">
        <f>_xlfn.IFNA(AR85,"")</f>
        <v/>
      </c>
      <c r="J84" s="74" t="str">
        <f>_xlfn.IFNA(AR86,"")</f>
        <v/>
      </c>
      <c r="K84" s="74" t="str">
        <f>_xlfn.IFNA(AR87,"")</f>
        <v/>
      </c>
      <c r="L84" s="8"/>
      <c r="M84" s="8"/>
      <c r="N84" s="8"/>
      <c r="O84" s="8"/>
      <c r="P84" s="8"/>
      <c r="Q84" s="1"/>
      <c r="R84" s="1"/>
      <c r="S84" s="1"/>
      <c r="T84" s="1"/>
      <c r="U84" s="1"/>
      <c r="V84" s="1"/>
      <c r="W84" s="1"/>
      <c r="X84" s="1"/>
      <c r="Y84" s="8"/>
      <c r="Z84" s="8"/>
      <c r="AA84" s="8"/>
      <c r="AB84" s="8"/>
      <c r="AC84" s="8"/>
      <c r="AD84" s="8"/>
      <c r="AE84" s="8"/>
      <c r="AF84" s="1"/>
      <c r="AG84" s="1"/>
      <c r="AH84" s="8"/>
      <c r="AI84" s="8"/>
      <c r="AJ84" s="8"/>
      <c r="AK84" s="8"/>
      <c r="AL84" s="8"/>
      <c r="AM84" s="1"/>
      <c r="AN84" s="1"/>
      <c r="AO84" s="1"/>
      <c r="AP84" s="1"/>
      <c r="AQ84" s="76" t="s">
        <v>83</v>
      </c>
      <c r="AR84" s="81" t="e">
        <f>IF(BR34="",NA(),BR34)</f>
        <v>#N/A</v>
      </c>
      <c r="AS84" s="79" t="e">
        <f>IF(BG34="",NA(),BG34)</f>
        <v>#N/A</v>
      </c>
      <c r="AT84" s="81" t="e">
        <f>IF(BR35="",NA(),BR35)</f>
        <v>#N/A</v>
      </c>
      <c r="AU84" s="79" t="e">
        <f>IF(BG35="",NA(),BG35)</f>
        <v>#N/A</v>
      </c>
      <c r="AV84" s="81" t="e">
        <f>IF(BR36="",NA(),BR36)</f>
        <v>#N/A</v>
      </c>
      <c r="AW84" s="79" t="e">
        <f>IF(BG36="",NA(),BG36)</f>
        <v>#N/A</v>
      </c>
      <c r="AX84" s="81" t="e">
        <f>IF(BR37="",NA(),BR37)</f>
        <v>#N/A</v>
      </c>
      <c r="AY84" s="79" t="e">
        <f>IF(BG37="",NA(),BG37)</f>
        <v>#N/A</v>
      </c>
      <c r="AZ84" s="8"/>
    </row>
    <row r="85" spans="2:52" ht="13.9">
      <c r="B85" s="1"/>
      <c r="C85" s="1"/>
      <c r="D85" s="1"/>
      <c r="E85" s="1"/>
      <c r="F85" s="1"/>
      <c r="G85" s="1"/>
      <c r="H85" s="8"/>
      <c r="I85" s="8"/>
      <c r="J85" s="8"/>
      <c r="K85" s="8"/>
      <c r="L85" s="8"/>
      <c r="M85" s="8"/>
      <c r="N85" s="8"/>
      <c r="O85" s="8"/>
      <c r="P85" s="8"/>
      <c r="Q85" s="1"/>
      <c r="R85" s="1"/>
      <c r="S85" s="1"/>
      <c r="T85" s="1"/>
      <c r="U85" s="1"/>
      <c r="V85" s="1"/>
      <c r="W85" s="1"/>
      <c r="X85" s="1"/>
      <c r="Y85" s="8"/>
      <c r="Z85" s="8"/>
      <c r="AA85" s="8"/>
      <c r="AB85" s="8"/>
      <c r="AC85" s="8"/>
      <c r="AD85" s="8"/>
      <c r="AE85" s="8"/>
      <c r="AF85" s="1"/>
      <c r="AG85" s="1"/>
      <c r="AH85" s="8"/>
      <c r="AI85" s="8"/>
      <c r="AJ85" s="8"/>
      <c r="AK85" s="8"/>
      <c r="AL85" s="8"/>
      <c r="AM85" s="1"/>
      <c r="AN85" s="1"/>
      <c r="AO85" s="1"/>
      <c r="AP85" s="1"/>
      <c r="AQ85" s="76" t="s">
        <v>84</v>
      </c>
      <c r="AR85" s="81" t="e">
        <f>IF(BS34="",NA(),BS34)</f>
        <v>#N/A</v>
      </c>
      <c r="AS85" s="79" t="e">
        <f>IF(BH34="",NA(),BH34)</f>
        <v>#N/A</v>
      </c>
      <c r="AT85" s="82" t="e">
        <f>IF(BS35="",NA(),BS35)</f>
        <v>#N/A</v>
      </c>
      <c r="AU85" s="79" t="e">
        <f>IF(BH35="",NA(),BH35)</f>
        <v>#N/A</v>
      </c>
      <c r="AV85" s="82" t="e">
        <f>IF(BS36="",NA(),BS36)</f>
        <v>#N/A</v>
      </c>
      <c r="AW85" s="79" t="e">
        <f>IF(BH36="",NA(),BH36)</f>
        <v>#N/A</v>
      </c>
      <c r="AX85" s="82" t="e">
        <f>IF(BS37="",NA(),BS37)</f>
        <v>#N/A</v>
      </c>
      <c r="AY85" s="79" t="e">
        <f>IF(BH37="",NA(),BH37)</f>
        <v>#N/A</v>
      </c>
      <c r="AZ85" s="8"/>
    </row>
    <row r="86" spans="2:52" ht="13.9">
      <c r="B86" s="1"/>
      <c r="C86" s="1"/>
      <c r="D86" s="1"/>
      <c r="E86" s="1"/>
      <c r="F86" s="1"/>
      <c r="G86" s="1"/>
      <c r="H86" s="8"/>
      <c r="I86" s="8"/>
      <c r="J86" s="8"/>
      <c r="K86" s="8"/>
      <c r="L86" s="8"/>
      <c r="M86" s="8"/>
      <c r="N86" s="8"/>
      <c r="O86" s="8"/>
      <c r="P86" s="8"/>
      <c r="Q86" s="1"/>
      <c r="R86" s="1"/>
      <c r="S86" s="1"/>
      <c r="T86" s="1"/>
      <c r="U86" s="1"/>
      <c r="V86" s="1"/>
      <c r="W86" s="1"/>
      <c r="X86" s="1"/>
      <c r="Y86" s="8"/>
      <c r="Z86" s="8"/>
      <c r="AA86" s="8"/>
      <c r="AB86" s="8"/>
      <c r="AC86" s="8"/>
      <c r="AD86" s="8"/>
      <c r="AE86" s="8"/>
      <c r="AF86" s="1"/>
      <c r="AG86" s="1"/>
      <c r="AH86" s="8"/>
      <c r="AI86" s="8"/>
      <c r="AJ86" s="8"/>
      <c r="AK86" s="8"/>
      <c r="AL86" s="8"/>
      <c r="AM86" s="1"/>
      <c r="AN86" s="1"/>
      <c r="AO86" s="1"/>
      <c r="AP86" s="1"/>
      <c r="AQ86" s="76" t="s">
        <v>85</v>
      </c>
      <c r="AR86" s="81" t="e">
        <f>IF(BT34="",NA(),BT34)</f>
        <v>#N/A</v>
      </c>
      <c r="AS86" s="79" t="e">
        <f>IF(BI34="",NA(),BI34)</f>
        <v>#N/A</v>
      </c>
      <c r="AT86" s="82" t="e">
        <f>IF(BT35="",NA(),BT35)</f>
        <v>#N/A</v>
      </c>
      <c r="AU86" s="79" t="e">
        <f>IF(BI35="",NA(),BI35)</f>
        <v>#N/A</v>
      </c>
      <c r="AV86" s="82" t="e">
        <f>IF(BT36="",NA(),BT36)</f>
        <v>#N/A</v>
      </c>
      <c r="AW86" s="79" t="e">
        <f>IF(BI36="",NA(),BI36)</f>
        <v>#N/A</v>
      </c>
      <c r="AX86" s="82" t="e">
        <f>IF(BT37="",NA(),BT37)</f>
        <v>#N/A</v>
      </c>
      <c r="AY86" s="79" t="e">
        <f>IF(BI37="",NA(),BI37)</f>
        <v>#N/A</v>
      </c>
      <c r="AZ86" s="8"/>
    </row>
    <row r="87" spans="2:52" ht="13.9">
      <c r="B87" s="1"/>
      <c r="C87" s="1"/>
      <c r="D87" s="1"/>
      <c r="E87" s="1"/>
      <c r="F87" s="1"/>
      <c r="G87" s="1"/>
      <c r="H87" s="8"/>
      <c r="I87" s="8"/>
      <c r="J87" s="8"/>
      <c r="K87" s="8"/>
      <c r="L87" s="8"/>
      <c r="M87" s="8"/>
      <c r="N87" s="8"/>
      <c r="O87" s="8"/>
      <c r="P87" s="8"/>
      <c r="Q87" s="1"/>
      <c r="R87" s="1"/>
      <c r="S87" s="1"/>
      <c r="T87" s="1"/>
      <c r="U87" s="1"/>
      <c r="V87" s="8"/>
      <c r="W87" s="1"/>
      <c r="X87" s="1"/>
      <c r="Y87" s="8"/>
      <c r="Z87" s="8"/>
      <c r="AA87" s="8"/>
      <c r="AB87" s="8"/>
      <c r="AC87" s="8"/>
      <c r="AD87" s="8"/>
      <c r="AE87" s="8"/>
      <c r="AF87" s="1"/>
      <c r="AG87" s="1"/>
      <c r="AH87" s="1"/>
      <c r="AI87" s="1"/>
      <c r="AJ87" s="1"/>
      <c r="AK87" s="1"/>
      <c r="AL87" s="1"/>
      <c r="AM87" s="1"/>
      <c r="AN87" s="1"/>
      <c r="AO87" s="1"/>
      <c r="AP87" s="1"/>
      <c r="AQ87" s="76" t="s">
        <v>86</v>
      </c>
      <c r="AR87" s="81" t="e">
        <f>IF(BU34="",NA(),BU34)</f>
        <v>#N/A</v>
      </c>
      <c r="AS87" s="79" t="e">
        <f>IF(BJ34="",NA(),BJ34)</f>
        <v>#N/A</v>
      </c>
      <c r="AT87" s="82" t="e">
        <f>IF(BU35="",NA(),BU35)</f>
        <v>#N/A</v>
      </c>
      <c r="AU87" s="79" t="e">
        <f>IF(BJ35="",NA(),BJ35)</f>
        <v>#N/A</v>
      </c>
      <c r="AV87" s="82" t="e">
        <f>IF(BU36="",NA(),BU36)</f>
        <v>#N/A</v>
      </c>
      <c r="AW87" s="79" t="e">
        <f>IF(BJ36="",NA(),BJ36)</f>
        <v>#N/A</v>
      </c>
      <c r="AX87" s="82" t="e">
        <f>IF(BU37="",NA(),BU37)</f>
        <v>#N/A</v>
      </c>
      <c r="AY87" s="79" t="e">
        <f>IF(BJ37="",NA(),BJ37)</f>
        <v>#N/A</v>
      </c>
      <c r="AZ87" s="8"/>
    </row>
    <row r="88" spans="2:52" ht="13.9">
      <c r="B88" s="1"/>
      <c r="C88" s="1"/>
      <c r="D88" s="1"/>
      <c r="E88" s="1"/>
      <c r="F88" s="1"/>
      <c r="G88" s="1"/>
      <c r="H88" s="8"/>
      <c r="I88" s="8"/>
      <c r="J88" s="8"/>
      <c r="K88" s="8"/>
      <c r="L88" s="8"/>
      <c r="M88" s="8"/>
      <c r="N88" s="8"/>
      <c r="O88" s="8"/>
      <c r="P88" s="8"/>
      <c r="Q88" s="1"/>
      <c r="R88" s="1"/>
      <c r="S88" s="1"/>
      <c r="T88" s="1"/>
      <c r="U88" s="1"/>
      <c r="V88" s="8"/>
      <c r="W88" s="1"/>
      <c r="X88" s="1"/>
      <c r="Y88" s="8"/>
      <c r="Z88" s="8"/>
      <c r="AA88" s="8"/>
      <c r="AB88" s="8"/>
      <c r="AC88" s="8"/>
      <c r="AD88" s="8"/>
      <c r="AE88" s="8"/>
      <c r="AF88" s="1"/>
      <c r="AG88" s="1"/>
      <c r="AH88" s="1"/>
      <c r="AI88" s="1"/>
      <c r="AJ88" s="1"/>
      <c r="AK88" s="1"/>
      <c r="AL88" s="1"/>
      <c r="AM88" s="1"/>
      <c r="AN88" s="1"/>
      <c r="AO88" s="1"/>
      <c r="AP88" s="1"/>
      <c r="AQ88" s="76" t="s">
        <v>87</v>
      </c>
      <c r="AR88" s="81" t="e">
        <f>IF(BV34="",NA(),BV34)</f>
        <v>#N/A</v>
      </c>
      <c r="AS88" s="79" t="e">
        <f>IF(BK34="",NA(),BK34)</f>
        <v>#N/A</v>
      </c>
      <c r="AT88" s="82" t="e">
        <f>IF(BV35="",NA(),BV35)</f>
        <v>#N/A</v>
      </c>
      <c r="AU88" s="79" t="e">
        <f>IF(BK35="",NA(),BK35)</f>
        <v>#N/A</v>
      </c>
      <c r="AV88" s="82" t="e">
        <f>IF(BV36="",NA(),BV36)</f>
        <v>#N/A</v>
      </c>
      <c r="AW88" s="79" t="e">
        <f>IF(BK36="",NA(),BK36)</f>
        <v>#N/A</v>
      </c>
      <c r="AX88" s="82" t="e">
        <f>IF(BV37="",NA(),BV37)</f>
        <v>#N/A</v>
      </c>
      <c r="AY88" s="79" t="e">
        <f>IF(BK37="",NA(),BK37)</f>
        <v>#N/A</v>
      </c>
      <c r="AZ88" s="8"/>
    </row>
    <row r="89" spans="2:52" ht="13.9">
      <c r="B89" s="1"/>
      <c r="C89" s="1"/>
      <c r="D89" s="1"/>
      <c r="E89" s="1"/>
      <c r="F89" s="1"/>
      <c r="G89" s="1"/>
      <c r="H89" s="8"/>
      <c r="I89" s="8"/>
      <c r="J89" s="8"/>
      <c r="K89" s="8"/>
      <c r="L89" s="8"/>
      <c r="M89" s="8"/>
      <c r="N89" s="8"/>
      <c r="O89" s="8"/>
      <c r="P89" s="8"/>
      <c r="Q89" s="1"/>
      <c r="R89" s="1"/>
      <c r="S89" s="1"/>
      <c r="T89" s="1"/>
      <c r="U89" s="1"/>
      <c r="V89" s="8"/>
      <c r="W89" s="1"/>
      <c r="X89" s="1"/>
      <c r="Y89" s="8"/>
      <c r="Z89" s="8"/>
      <c r="AA89" s="8"/>
      <c r="AB89" s="8"/>
      <c r="AC89" s="8"/>
      <c r="AD89" s="8"/>
      <c r="AE89" s="8"/>
      <c r="AF89" s="1"/>
      <c r="AG89" s="1"/>
      <c r="AH89" s="1"/>
      <c r="AI89" s="1"/>
      <c r="AJ89" s="1"/>
      <c r="AK89" s="1"/>
      <c r="AL89" s="1"/>
      <c r="AM89" s="1"/>
      <c r="AN89" s="1"/>
      <c r="AO89" s="1"/>
      <c r="AP89" s="1"/>
      <c r="AQ89" s="76" t="s">
        <v>88</v>
      </c>
      <c r="AR89" s="81" t="e">
        <f>IF(BW34="",NA(),BW34)</f>
        <v>#N/A</v>
      </c>
      <c r="AS89" s="79" t="e">
        <f>IF(BL34="",NA(),BL34)</f>
        <v>#N/A</v>
      </c>
      <c r="AT89" s="82" t="e">
        <f>IF(BW35="",NA(),BW35)</f>
        <v>#N/A</v>
      </c>
      <c r="AU89" s="79" t="e">
        <f>IF(BL35="",NA(),BL35)</f>
        <v>#N/A</v>
      </c>
      <c r="AV89" s="82" t="e">
        <f>IF(BW36="",NA(),BW36)</f>
        <v>#N/A</v>
      </c>
      <c r="AW89" s="79" t="e">
        <f>IF(BL36="",NA(),BL36)</f>
        <v>#N/A</v>
      </c>
      <c r="AX89" s="82" t="e">
        <f>IF(BW37="",NA(),BW37)</f>
        <v>#N/A</v>
      </c>
      <c r="AY89" s="79" t="e">
        <f>IF(BL37="",NA(),BL37)</f>
        <v>#N/A</v>
      </c>
      <c r="AZ89" s="8"/>
    </row>
    <row r="90" spans="2:52" ht="13.9">
      <c r="B90" s="1"/>
      <c r="C90" s="1"/>
      <c r="D90" s="1"/>
      <c r="E90" s="1"/>
      <c r="F90" s="1"/>
      <c r="G90" s="1"/>
      <c r="H90" s="8"/>
      <c r="I90" s="8"/>
      <c r="J90" s="8"/>
      <c r="K90" s="8"/>
      <c r="L90" s="8"/>
      <c r="M90" s="8"/>
      <c r="N90" s="8"/>
      <c r="O90" s="8"/>
      <c r="P90" s="8"/>
      <c r="Q90" s="1"/>
      <c r="R90" s="1"/>
      <c r="S90" s="1"/>
      <c r="T90" s="1"/>
      <c r="U90" s="1"/>
      <c r="V90" s="8"/>
      <c r="W90" s="1"/>
      <c r="X90" s="1"/>
      <c r="Y90" s="8"/>
      <c r="Z90" s="8"/>
      <c r="AA90" s="8"/>
      <c r="AB90" s="8"/>
      <c r="AC90" s="8"/>
      <c r="AD90" s="8"/>
      <c r="AE90" s="8"/>
      <c r="AF90" s="1"/>
      <c r="AG90" s="1"/>
      <c r="AH90" s="1"/>
      <c r="AI90" s="1"/>
      <c r="AJ90" s="1"/>
      <c r="AK90" s="1"/>
      <c r="AL90" s="1"/>
      <c r="AM90" s="1"/>
      <c r="AN90" s="1"/>
      <c r="AO90" s="1"/>
      <c r="AP90" s="1"/>
      <c r="AQ90" s="76" t="s">
        <v>89</v>
      </c>
      <c r="AR90" s="81" t="e">
        <f>IF(BX34="",NA(),BX34)</f>
        <v>#N/A</v>
      </c>
      <c r="AS90" s="79" t="e">
        <f>IF(BM34="",NA(),BM34)</f>
        <v>#N/A</v>
      </c>
      <c r="AT90" s="82" t="e">
        <f>IF(BX35="",NA(),BX35)</f>
        <v>#N/A</v>
      </c>
      <c r="AU90" s="79" t="e">
        <f>IF(BM35="",NA(),BM35)</f>
        <v>#N/A</v>
      </c>
      <c r="AV90" s="82" t="e">
        <f>IF(BX36="",NA(),BX36)</f>
        <v>#N/A</v>
      </c>
      <c r="AW90" s="79" t="e">
        <f>IF(BM36="",NA(),BM36)</f>
        <v>#N/A</v>
      </c>
      <c r="AX90" s="82" t="e">
        <f>IF(BX37="",NA(),BX37)</f>
        <v>#N/A</v>
      </c>
      <c r="AY90" s="79" t="e">
        <f>IF(BM37="",NA(),BM37)</f>
        <v>#N/A</v>
      </c>
      <c r="AZ90" s="8"/>
    </row>
    <row r="91" spans="2:52" ht="13.9">
      <c r="B91" s="1"/>
      <c r="C91" s="1"/>
      <c r="D91" s="1"/>
      <c r="E91" s="1"/>
      <c r="F91" s="1"/>
      <c r="G91" s="1"/>
      <c r="H91" s="8"/>
      <c r="I91" s="8"/>
      <c r="J91" s="8"/>
      <c r="K91" s="8"/>
      <c r="L91" s="8"/>
      <c r="M91" s="8"/>
      <c r="N91" s="8"/>
      <c r="O91" s="8"/>
      <c r="P91" s="8"/>
      <c r="Q91" s="1"/>
      <c r="R91" s="1"/>
      <c r="S91" s="1"/>
      <c r="T91" s="1"/>
      <c r="U91" s="1"/>
      <c r="V91" s="8"/>
      <c r="W91" s="1"/>
      <c r="X91" s="1"/>
      <c r="Y91" s="8"/>
      <c r="Z91" s="8"/>
      <c r="AA91" s="8"/>
      <c r="AB91" s="8"/>
      <c r="AC91" s="8"/>
      <c r="AD91" s="8"/>
      <c r="AE91" s="8"/>
      <c r="AF91" s="1"/>
      <c r="AG91" s="1"/>
      <c r="AH91" s="1"/>
      <c r="AI91" s="1"/>
      <c r="AJ91" s="1"/>
      <c r="AK91" s="1"/>
      <c r="AL91" s="1"/>
      <c r="AM91" s="1"/>
      <c r="AN91" s="1"/>
      <c r="AO91" s="1"/>
      <c r="AP91" s="1"/>
      <c r="AQ91" s="76" t="s">
        <v>90</v>
      </c>
      <c r="AR91" s="81" t="e">
        <f>IF(BY34="",NA(),BY34)</f>
        <v>#N/A</v>
      </c>
      <c r="AS91" s="79" t="e">
        <f>IF(BN34="",NA(),BN34)</f>
        <v>#N/A</v>
      </c>
      <c r="AT91" s="82" t="e">
        <f>IF(BY35="",NA(),BY35)</f>
        <v>#N/A</v>
      </c>
      <c r="AU91" s="79" t="e">
        <f>IF(BN35="",NA(),BN35)</f>
        <v>#N/A</v>
      </c>
      <c r="AV91" s="82" t="e">
        <f>IF(BY36="",NA(),BY36)</f>
        <v>#N/A</v>
      </c>
      <c r="AW91" s="79" t="e">
        <f>IF(BN36="",NA(),BN36)</f>
        <v>#N/A</v>
      </c>
      <c r="AX91" s="82" t="e">
        <f>IF(BY37="",NA(),BY37)</f>
        <v>#N/A</v>
      </c>
      <c r="AY91" s="79" t="e">
        <f>IF(BN37="",NA(),BN37)</f>
        <v>#N/A</v>
      </c>
      <c r="AZ91" s="8"/>
    </row>
    <row r="92" spans="2:52" ht="13.9">
      <c r="B92" s="1"/>
      <c r="C92" s="1"/>
      <c r="D92" s="1"/>
      <c r="E92" s="1"/>
      <c r="F92" s="1"/>
      <c r="G92" s="1"/>
      <c r="H92" s="8"/>
      <c r="I92" s="8"/>
      <c r="J92" s="8"/>
      <c r="K92" s="8"/>
      <c r="L92" s="8"/>
      <c r="M92" s="8"/>
      <c r="N92" s="8"/>
      <c r="O92" s="8"/>
      <c r="P92" s="8"/>
      <c r="Q92" s="1"/>
      <c r="R92" s="1"/>
      <c r="S92" s="1"/>
      <c r="T92" s="1"/>
      <c r="U92" s="1"/>
      <c r="V92" s="8"/>
      <c r="W92" s="1"/>
      <c r="X92" s="1"/>
      <c r="Y92" s="8"/>
      <c r="Z92" s="8"/>
      <c r="AA92" s="8"/>
      <c r="AB92" s="8"/>
      <c r="AC92" s="8"/>
      <c r="AD92" s="8"/>
      <c r="AE92" s="8"/>
      <c r="AF92" s="1"/>
      <c r="AG92" s="1"/>
      <c r="AH92" s="1"/>
      <c r="AI92" s="1"/>
      <c r="AJ92" s="1"/>
      <c r="AK92" s="1"/>
      <c r="AL92" s="1"/>
      <c r="AM92" s="1"/>
      <c r="AN92" s="1"/>
      <c r="AO92" s="1"/>
      <c r="AP92" s="1"/>
      <c r="AQ92" s="76" t="s">
        <v>91</v>
      </c>
      <c r="AR92" s="81" t="e">
        <f>IF(BZ34="",NA(),BWF34)</f>
        <v>#N/A</v>
      </c>
      <c r="AS92" s="79" t="e">
        <f>IF(BO34="",NA(),BO34)</f>
        <v>#N/A</v>
      </c>
      <c r="AT92" s="82" t="e">
        <f>IF(BZ35="",NA(),BZ35)</f>
        <v>#N/A</v>
      </c>
      <c r="AU92" s="79" t="e">
        <f>IF(BO35="",NA(),BO35)</f>
        <v>#N/A</v>
      </c>
      <c r="AV92" s="82" t="e">
        <f>IF(BZ36="",NA(),BZ36)</f>
        <v>#N/A</v>
      </c>
      <c r="AW92" s="79" t="e">
        <f>IF(BO36="",NA(),BO36)</f>
        <v>#N/A</v>
      </c>
      <c r="AX92" s="82" t="e">
        <f>IF(BZ37="",NA(),BZ37)</f>
        <v>#N/A</v>
      </c>
      <c r="AY92" s="79" t="e">
        <f>IF(BO37="",NA(),BO37)</f>
        <v>#N/A</v>
      </c>
      <c r="AZ92" s="8"/>
    </row>
    <row r="93" spans="2:52" ht="13.9">
      <c r="B93" s="1"/>
      <c r="C93" s="1"/>
      <c r="D93" s="1"/>
      <c r="E93" s="1"/>
      <c r="F93" s="1"/>
      <c r="G93" s="1"/>
      <c r="H93" s="8"/>
      <c r="I93" s="8"/>
      <c r="J93" s="8"/>
      <c r="K93" s="8"/>
      <c r="L93" s="8"/>
      <c r="M93" s="8"/>
      <c r="N93" s="8"/>
      <c r="O93" s="8"/>
      <c r="P93" s="8"/>
      <c r="Q93" s="1"/>
      <c r="R93" s="1"/>
      <c r="S93" s="1"/>
      <c r="T93" s="1"/>
      <c r="U93" s="1"/>
      <c r="V93" s="8"/>
      <c r="W93" s="1"/>
      <c r="X93" s="1"/>
      <c r="Y93" s="8"/>
      <c r="Z93" s="8"/>
      <c r="AA93" s="8"/>
      <c r="AB93" s="8"/>
      <c r="AC93" s="8"/>
      <c r="AD93" s="8"/>
      <c r="AE93" s="8"/>
      <c r="AF93" s="1"/>
      <c r="AG93" s="1"/>
      <c r="AH93" s="1"/>
      <c r="AI93" s="1"/>
      <c r="AJ93" s="1"/>
      <c r="AK93" s="1"/>
      <c r="AL93" s="1"/>
      <c r="AM93" s="1"/>
      <c r="AN93" s="1"/>
      <c r="AO93" s="1"/>
      <c r="AP93" s="1"/>
      <c r="AQ93" s="1"/>
      <c r="AR93" s="1"/>
      <c r="AS93" s="1"/>
      <c r="AT93" s="1"/>
      <c r="AU93" s="1"/>
      <c r="AV93" s="1"/>
      <c r="AW93" s="1"/>
      <c r="AX93" s="1"/>
      <c r="AY93" s="1"/>
      <c r="AZ93" s="1"/>
    </row>
    <row r="94" spans="2:52" ht="13.9">
      <c r="B94" s="1"/>
      <c r="C94" s="1"/>
      <c r="D94" s="1"/>
      <c r="E94" s="1"/>
      <c r="F94" s="1"/>
      <c r="G94" s="1"/>
      <c r="H94" s="8"/>
      <c r="I94" s="8"/>
      <c r="J94" s="8"/>
      <c r="K94" s="8"/>
      <c r="L94" s="8"/>
      <c r="M94" s="8"/>
      <c r="N94" s="8"/>
      <c r="O94" s="8"/>
      <c r="P94" s="8"/>
      <c r="Q94" s="1"/>
      <c r="R94" s="1"/>
      <c r="S94" s="1"/>
      <c r="T94" s="1"/>
      <c r="U94" s="1"/>
      <c r="V94" s="8"/>
      <c r="W94" s="1"/>
      <c r="X94" s="1"/>
      <c r="Y94" s="8"/>
      <c r="Z94" s="8"/>
      <c r="AA94" s="8"/>
      <c r="AB94" s="8"/>
      <c r="AC94" s="8"/>
      <c r="AD94" s="8"/>
      <c r="AE94" s="8"/>
      <c r="AF94" s="1"/>
      <c r="AG94" s="1"/>
      <c r="AH94" s="1"/>
      <c r="AI94" s="1"/>
      <c r="AJ94" s="1"/>
      <c r="AK94" s="1"/>
      <c r="AL94" s="1"/>
      <c r="AM94" s="1"/>
      <c r="AN94" s="1"/>
      <c r="AO94" s="1"/>
      <c r="AP94" s="1"/>
      <c r="AQ94" s="1"/>
      <c r="AR94" s="1"/>
      <c r="AS94" s="1"/>
      <c r="AT94" s="1"/>
      <c r="AU94" s="1"/>
      <c r="AV94" s="1"/>
      <c r="AW94" s="1"/>
      <c r="AX94" s="1"/>
      <c r="AY94" s="1"/>
      <c r="AZ94" s="1"/>
    </row>
    <row r="95" spans="2:52" ht="13.9">
      <c r="B95" s="1"/>
      <c r="C95" s="1"/>
      <c r="D95" s="1"/>
      <c r="E95" s="1"/>
      <c r="F95" s="1"/>
      <c r="G95" s="1"/>
      <c r="H95" s="8"/>
      <c r="I95" s="8"/>
      <c r="J95" s="8"/>
      <c r="K95" s="8"/>
      <c r="L95" s="8"/>
      <c r="M95" s="8"/>
      <c r="N95" s="8"/>
      <c r="O95" s="8"/>
      <c r="P95" s="8"/>
      <c r="Q95" s="1"/>
      <c r="R95" s="1"/>
      <c r="S95" s="1"/>
      <c r="T95" s="1"/>
      <c r="U95" s="1"/>
      <c r="V95" s="8"/>
      <c r="W95" s="1"/>
      <c r="X95" s="1"/>
      <c r="Y95" s="8"/>
      <c r="Z95" s="8"/>
      <c r="AA95" s="8"/>
      <c r="AB95" s="8"/>
      <c r="AC95" s="8"/>
      <c r="AD95" s="8"/>
      <c r="AE95" s="8"/>
      <c r="AF95" s="1"/>
      <c r="AG95" s="1"/>
      <c r="AH95" s="1"/>
      <c r="AI95" s="1"/>
      <c r="AJ95" s="1"/>
      <c r="AK95" s="1"/>
      <c r="AL95" s="1"/>
      <c r="AM95" s="1"/>
      <c r="AN95" s="1"/>
      <c r="AO95" s="1"/>
      <c r="AP95" s="1"/>
      <c r="AQ95" s="1"/>
      <c r="AR95" s="1"/>
      <c r="AS95" s="1"/>
      <c r="AT95" s="1"/>
      <c r="AU95" s="1"/>
      <c r="AV95" s="1"/>
      <c r="AW95" s="1"/>
      <c r="AX95" s="1"/>
      <c r="AY95" s="1"/>
      <c r="AZ95" s="1"/>
    </row>
    <row r="96" spans="2:52" ht="13.9">
      <c r="B96" s="1"/>
      <c r="C96" s="1"/>
      <c r="D96" s="1"/>
      <c r="E96" s="1"/>
      <c r="F96" s="1"/>
      <c r="G96" s="1"/>
      <c r="H96" s="8"/>
      <c r="I96" s="8"/>
      <c r="J96" s="8"/>
      <c r="K96" s="8"/>
      <c r="L96" s="8"/>
      <c r="M96" s="8"/>
      <c r="N96" s="8"/>
      <c r="O96" s="8"/>
      <c r="P96" s="8"/>
      <c r="Q96" s="1"/>
      <c r="R96" s="1"/>
      <c r="S96" s="1"/>
      <c r="T96" s="1"/>
      <c r="U96" s="1"/>
      <c r="V96" s="8"/>
      <c r="W96" s="1"/>
      <c r="X96" s="1"/>
      <c r="Y96" s="8"/>
      <c r="Z96" s="8"/>
      <c r="AA96" s="8"/>
      <c r="AB96" s="8"/>
      <c r="AC96" s="8"/>
      <c r="AD96" s="8"/>
      <c r="AE96" s="8"/>
      <c r="AF96" s="1"/>
      <c r="AG96" s="1"/>
      <c r="AH96" s="1"/>
      <c r="AI96" s="1"/>
      <c r="AJ96" s="1"/>
      <c r="AK96" s="1"/>
      <c r="AL96" s="1"/>
      <c r="AM96" s="1"/>
      <c r="AN96" s="1"/>
      <c r="AO96" s="1"/>
      <c r="AP96" s="1"/>
      <c r="AQ96" s="1"/>
      <c r="AR96" s="1"/>
      <c r="AS96" s="1"/>
      <c r="AT96" s="1"/>
      <c r="AU96" s="1"/>
      <c r="AV96" s="1"/>
      <c r="AW96" s="1"/>
      <c r="AX96" s="1"/>
      <c r="AY96" s="1"/>
      <c r="AZ96" s="1"/>
    </row>
    <row r="97" spans="2:86" s="211" customFormat="1" ht="13.9">
      <c r="B97" s="1"/>
      <c r="C97" s="1"/>
      <c r="D97" s="1"/>
      <c r="E97" s="1"/>
      <c r="F97" s="1"/>
      <c r="G97" s="1"/>
      <c r="H97" s="8"/>
      <c r="I97" s="8"/>
      <c r="J97" s="8"/>
      <c r="K97" s="8"/>
      <c r="L97" s="8"/>
      <c r="M97" s="8"/>
      <c r="N97" s="8"/>
      <c r="O97" s="8"/>
      <c r="P97" s="8"/>
      <c r="Q97" s="8"/>
      <c r="R97" s="8"/>
      <c r="S97" s="8"/>
      <c r="T97" s="8"/>
      <c r="U97" s="8"/>
      <c r="V97" s="8"/>
      <c r="W97" s="1"/>
      <c r="X97" s="8"/>
      <c r="Y97" s="8"/>
      <c r="Z97" s="8"/>
      <c r="AA97" s="8"/>
      <c r="AB97" s="8"/>
      <c r="AC97" s="8"/>
      <c r="AD97" s="8"/>
      <c r="AE97" s="8"/>
      <c r="AF97" s="8"/>
      <c r="AG97" s="1"/>
      <c r="AH97" s="1"/>
      <c r="AI97" s="1"/>
      <c r="AJ97" s="1"/>
      <c r="AK97" s="1"/>
      <c r="AL97" s="8"/>
      <c r="AM97" s="8"/>
      <c r="AN97" s="8"/>
      <c r="AO97" s="8"/>
      <c r="AP97" s="8"/>
      <c r="AQ97" s="8"/>
      <c r="AR97" s="8"/>
      <c r="AS97" s="8"/>
      <c r="AT97" s="8"/>
      <c r="AU97" s="8"/>
      <c r="AV97" s="1"/>
      <c r="AW97" s="1"/>
      <c r="AX97" s="1"/>
      <c r="AY97" s="1"/>
      <c r="AZ97" s="1"/>
      <c r="BA97" s="1"/>
      <c r="BB97" s="1"/>
      <c r="BC97" s="1"/>
      <c r="BD97" s="1"/>
      <c r="BE97" s="1"/>
      <c r="BF97" s="1"/>
      <c r="BG97" s="8"/>
      <c r="BH97" s="8"/>
      <c r="BI97" s="8"/>
      <c r="BJ97" s="8"/>
      <c r="BK97" s="8"/>
      <c r="BL97" s="8"/>
      <c r="BM97" s="8"/>
      <c r="BN97" s="8"/>
      <c r="BO97" s="8"/>
      <c r="BP97" s="8"/>
      <c r="BQ97" s="8"/>
      <c r="BR97" s="8"/>
      <c r="BS97" s="8"/>
      <c r="BT97" s="8"/>
      <c r="BU97" s="8"/>
      <c r="BV97" s="8"/>
      <c r="BW97" s="8"/>
      <c r="BX97" s="8"/>
      <c r="BY97" s="8"/>
      <c r="BZ97" s="8"/>
      <c r="CA97" s="8"/>
      <c r="CB97" s="1"/>
      <c r="CC97" s="8"/>
      <c r="CD97" s="1"/>
      <c r="CE97" s="8"/>
      <c r="CF97" s="1"/>
      <c r="CG97" s="8"/>
      <c r="CH97" s="1"/>
    </row>
    <row r="98" spans="2:86" s="211" customFormat="1" ht="13.9">
      <c r="B98" s="1"/>
      <c r="C98" s="1"/>
      <c r="D98" s="1"/>
      <c r="E98" s="1"/>
      <c r="F98" s="1"/>
      <c r="G98" s="1"/>
      <c r="H98" s="8"/>
      <c r="I98" s="8"/>
      <c r="J98" s="8"/>
      <c r="K98" s="8"/>
      <c r="L98" s="8"/>
      <c r="M98" s="8"/>
      <c r="N98" s="8"/>
      <c r="O98" s="8"/>
      <c r="P98" s="8"/>
      <c r="Q98" s="8"/>
      <c r="R98" s="8"/>
      <c r="S98" s="8"/>
      <c r="T98" s="8"/>
      <c r="U98" s="8"/>
      <c r="V98" s="8"/>
      <c r="W98" s="1"/>
      <c r="X98" s="8"/>
      <c r="Y98" s="8"/>
      <c r="Z98" s="8"/>
      <c r="AA98" s="8"/>
      <c r="AB98" s="8"/>
      <c r="AC98" s="8"/>
      <c r="AD98" s="8"/>
      <c r="AE98" s="8"/>
      <c r="AF98" s="8"/>
      <c r="AG98" s="1"/>
      <c r="AH98" s="1"/>
      <c r="AI98" s="1"/>
      <c r="AJ98" s="1"/>
      <c r="AK98" s="1"/>
      <c r="AL98" s="8"/>
      <c r="AM98" s="8"/>
      <c r="AN98" s="8"/>
      <c r="AO98" s="8"/>
      <c r="AP98" s="8"/>
      <c r="AQ98" s="8"/>
      <c r="AR98" s="8"/>
      <c r="AS98" s="8"/>
      <c r="AT98" s="8"/>
      <c r="AU98" s="8"/>
      <c r="AV98" s="1"/>
      <c r="AW98" s="1"/>
      <c r="AX98" s="1"/>
      <c r="AY98" s="1"/>
      <c r="AZ98" s="1"/>
      <c r="BA98" s="1"/>
      <c r="BB98" s="1"/>
      <c r="BC98" s="1"/>
      <c r="BD98" s="1"/>
      <c r="BE98" s="1"/>
      <c r="BF98" s="1"/>
      <c r="BG98" s="8"/>
      <c r="BH98" s="8"/>
      <c r="BI98" s="8"/>
      <c r="BJ98" s="8"/>
      <c r="BK98" s="8"/>
      <c r="BL98" s="8"/>
      <c r="BM98" s="8"/>
      <c r="BN98" s="8"/>
      <c r="BO98" s="8"/>
      <c r="BP98" s="8"/>
      <c r="BQ98" s="8"/>
      <c r="BR98" s="8"/>
      <c r="BS98" s="8"/>
      <c r="BT98" s="8"/>
      <c r="BU98" s="8"/>
      <c r="BV98" s="8"/>
      <c r="BW98" s="8"/>
      <c r="BX98" s="8"/>
      <c r="BY98" s="8"/>
      <c r="BZ98" s="8"/>
      <c r="CA98" s="8"/>
      <c r="CB98" s="1"/>
      <c r="CC98" s="8"/>
      <c r="CD98" s="1"/>
      <c r="CE98" s="8"/>
      <c r="CF98" s="1"/>
      <c r="CG98" s="8"/>
      <c r="CH98" s="1"/>
    </row>
    <row r="99" spans="2:86" s="211" customFormat="1" ht="13.9">
      <c r="B99" s="1"/>
      <c r="C99" s="1"/>
      <c r="D99" s="1"/>
      <c r="E99" s="1"/>
      <c r="F99" s="1"/>
      <c r="G99" s="1"/>
      <c r="H99" s="8"/>
      <c r="I99" s="8"/>
      <c r="J99" s="8"/>
      <c r="K99" s="8"/>
      <c r="L99" s="8"/>
      <c r="M99" s="8"/>
      <c r="N99" s="8"/>
      <c r="O99" s="8"/>
      <c r="P99" s="8"/>
      <c r="Q99" s="8"/>
      <c r="R99" s="8"/>
      <c r="S99" s="8"/>
      <c r="T99" s="8"/>
      <c r="U99" s="8"/>
      <c r="V99" s="8"/>
      <c r="W99" s="1"/>
      <c r="X99" s="8"/>
      <c r="Y99" s="8"/>
      <c r="Z99" s="8"/>
      <c r="AA99" s="8"/>
      <c r="AB99" s="8"/>
      <c r="AC99" s="8"/>
      <c r="AD99" s="8"/>
      <c r="AE99" s="8"/>
      <c r="AF99" s="8"/>
      <c r="AG99" s="1"/>
      <c r="AH99" s="1"/>
      <c r="AI99" s="1"/>
      <c r="AJ99" s="1"/>
      <c r="AK99" s="1"/>
      <c r="AL99" s="8"/>
      <c r="AM99" s="8"/>
      <c r="AN99" s="8"/>
      <c r="AO99" s="8"/>
      <c r="AP99" s="8"/>
      <c r="AQ99" s="8"/>
      <c r="AR99" s="8"/>
      <c r="AS99" s="8"/>
      <c r="AT99" s="8"/>
      <c r="AU99" s="8"/>
      <c r="AV99" s="1"/>
      <c r="AW99" s="1"/>
      <c r="AX99" s="1"/>
      <c r="AY99" s="1"/>
      <c r="AZ99" s="1"/>
      <c r="BA99" s="1"/>
      <c r="BB99" s="1"/>
      <c r="BC99" s="1"/>
      <c r="BD99" s="1"/>
      <c r="BE99" s="1"/>
      <c r="BF99" s="1"/>
      <c r="BG99" s="8"/>
      <c r="BH99" s="8"/>
      <c r="BI99" s="8"/>
      <c r="BJ99" s="8"/>
      <c r="BK99" s="8"/>
      <c r="BL99" s="8"/>
      <c r="BM99" s="8"/>
      <c r="BN99" s="8"/>
      <c r="BO99" s="8"/>
      <c r="BP99" s="8"/>
      <c r="BQ99" s="8"/>
      <c r="BR99" s="8"/>
      <c r="BS99" s="8"/>
      <c r="BT99" s="8"/>
      <c r="BU99" s="8"/>
      <c r="BV99" s="8"/>
      <c r="BW99" s="8"/>
      <c r="BX99" s="8"/>
      <c r="BY99" s="8"/>
      <c r="BZ99" s="8"/>
      <c r="CA99" s="8"/>
      <c r="CB99" s="1"/>
      <c r="CC99" s="8"/>
      <c r="CD99" s="1"/>
      <c r="CE99" s="8"/>
      <c r="CF99" s="1"/>
      <c r="CG99" s="8"/>
      <c r="CH99" s="1"/>
    </row>
    <row r="100" spans="2:86" ht="13.9">
      <c r="B100" s="1"/>
      <c r="C100" s="1"/>
      <c r="D100" s="1"/>
      <c r="E100" s="1"/>
      <c r="F100" s="1"/>
      <c r="G100" s="1"/>
      <c r="H100" s="8"/>
      <c r="I100" s="8"/>
      <c r="J100" s="8"/>
      <c r="K100" s="8"/>
      <c r="L100" s="8"/>
      <c r="M100" s="8"/>
      <c r="N100" s="8"/>
      <c r="O100" s="8"/>
      <c r="P100" s="8"/>
      <c r="Q100" s="1"/>
      <c r="R100" s="1"/>
      <c r="S100" s="1"/>
      <c r="T100" s="1"/>
      <c r="U100" s="1"/>
      <c r="V100" s="8"/>
      <c r="W100" s="1"/>
      <c r="X100" s="1"/>
      <c r="Y100" s="8"/>
      <c r="Z100" s="8"/>
      <c r="AA100" s="8"/>
      <c r="AB100" s="8"/>
      <c r="AC100" s="8"/>
      <c r="AD100" s="8"/>
      <c r="AE100" s="8"/>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8"/>
      <c r="BH100" s="8"/>
      <c r="BI100" s="8"/>
      <c r="BJ100" s="8"/>
      <c r="BK100" s="8"/>
      <c r="BL100" s="8"/>
      <c r="BM100" s="8"/>
      <c r="BN100" s="8"/>
      <c r="BO100" s="8"/>
      <c r="BP100" s="8"/>
      <c r="BQ100" s="8"/>
      <c r="BR100" s="8"/>
      <c r="BS100" s="8"/>
      <c r="BT100" s="8"/>
      <c r="BU100" s="8"/>
      <c r="BV100" s="8"/>
      <c r="BW100" s="8"/>
      <c r="BX100" s="8"/>
      <c r="BY100" s="8"/>
      <c r="BZ100" s="8"/>
      <c r="CA100" s="8"/>
      <c r="CB100" s="1"/>
      <c r="CC100" s="8"/>
      <c r="CD100" s="1"/>
      <c r="CE100" s="8"/>
      <c r="CF100" s="1"/>
      <c r="CG100" s="8"/>
      <c r="CH100" s="1"/>
    </row>
    <row r="101" spans="2:86" ht="13.9">
      <c r="B101" s="1"/>
      <c r="C101" s="1"/>
      <c r="D101" s="1"/>
      <c r="E101" s="1"/>
      <c r="F101" s="1"/>
      <c r="G101" s="1"/>
      <c r="H101" s="8"/>
      <c r="I101" s="8"/>
      <c r="J101" s="8"/>
      <c r="K101" s="8"/>
      <c r="L101" s="8"/>
      <c r="M101" s="8"/>
      <c r="N101" s="8"/>
      <c r="O101" s="8"/>
      <c r="P101" s="8"/>
      <c r="Q101" s="1"/>
      <c r="R101" s="1"/>
      <c r="S101" s="1"/>
      <c r="T101" s="1"/>
      <c r="U101" s="1"/>
      <c r="V101" s="8"/>
      <c r="W101" s="1"/>
      <c r="X101" s="1"/>
      <c r="Y101" s="8"/>
      <c r="Z101" s="8"/>
      <c r="AA101" s="8"/>
      <c r="AB101" s="8"/>
      <c r="AC101" s="8"/>
      <c r="AD101" s="8"/>
      <c r="AE101" s="8"/>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8"/>
      <c r="BH101" s="8"/>
      <c r="BI101" s="8"/>
      <c r="BJ101" s="8"/>
      <c r="BK101" s="8"/>
      <c r="BL101" s="8"/>
      <c r="BM101" s="8"/>
      <c r="BN101" s="8"/>
      <c r="BO101" s="8"/>
      <c r="BP101" s="8"/>
      <c r="BQ101" s="8"/>
      <c r="BR101" s="8"/>
      <c r="BS101" s="8"/>
      <c r="BT101" s="8"/>
      <c r="BU101" s="8"/>
      <c r="BV101" s="8"/>
      <c r="BW101" s="8"/>
      <c r="BX101" s="8"/>
      <c r="BY101" s="8"/>
      <c r="BZ101" s="8"/>
      <c r="CA101" s="8"/>
      <c r="CB101" s="1"/>
      <c r="CC101" s="8"/>
      <c r="CD101" s="1"/>
      <c r="CE101" s="8"/>
      <c r="CF101" s="1"/>
      <c r="CG101" s="8"/>
      <c r="CH101" s="1"/>
    </row>
    <row r="102" spans="2:86" s="211" customFormat="1" ht="15" customHeight="1">
      <c r="B102" s="1"/>
      <c r="C102" s="1"/>
      <c r="D102" s="1"/>
      <c r="E102" s="1"/>
      <c r="F102" s="1"/>
      <c r="G102" s="1"/>
      <c r="H102" s="8"/>
      <c r="I102" s="8"/>
      <c r="J102" s="8"/>
      <c r="K102" s="8"/>
      <c r="L102" s="8"/>
      <c r="M102" s="8"/>
      <c r="N102" s="8"/>
      <c r="O102" s="8"/>
      <c r="P102" s="8"/>
      <c r="Q102" s="8"/>
      <c r="R102" s="8"/>
      <c r="S102" s="1"/>
      <c r="T102" s="1"/>
      <c r="U102" s="1"/>
      <c r="V102" s="8"/>
      <c r="W102" s="1"/>
      <c r="X102" s="1"/>
      <c r="Y102" s="8"/>
      <c r="Z102" s="8"/>
      <c r="AA102" s="8"/>
      <c r="AB102" s="8"/>
      <c r="AC102" s="8"/>
      <c r="AD102" s="8"/>
      <c r="AE102" s="8"/>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8"/>
      <c r="BH102" s="8"/>
      <c r="BI102" s="8"/>
      <c r="BJ102" s="8"/>
      <c r="BK102" s="8"/>
      <c r="BL102" s="8"/>
      <c r="BM102" s="8"/>
      <c r="BN102" s="8"/>
      <c r="BO102" s="8"/>
      <c r="BP102" s="8"/>
      <c r="BQ102" s="8"/>
      <c r="BR102" s="8"/>
      <c r="BS102" s="8"/>
      <c r="BT102" s="8"/>
      <c r="BU102" s="8"/>
      <c r="BV102" s="8"/>
      <c r="BW102" s="8"/>
      <c r="BX102" s="8"/>
      <c r="BY102" s="8"/>
      <c r="BZ102" s="8"/>
      <c r="CA102" s="8"/>
      <c r="CB102" s="1"/>
      <c r="CC102" s="8"/>
      <c r="CD102" s="1"/>
      <c r="CE102" s="8"/>
      <c r="CF102" s="1"/>
      <c r="CG102" s="8"/>
      <c r="CH102" s="1"/>
    </row>
    <row r="103" spans="2:86" s="211" customFormat="1" ht="15" customHeight="1">
      <c r="B103" s="1"/>
      <c r="C103" s="1"/>
      <c r="D103" s="1"/>
      <c r="E103" s="1"/>
      <c r="F103" s="1"/>
      <c r="G103" s="1"/>
      <c r="H103" s="8"/>
      <c r="I103" s="8"/>
      <c r="J103" s="8"/>
      <c r="K103" s="8"/>
      <c r="L103" s="8"/>
      <c r="M103" s="8"/>
      <c r="N103" s="8"/>
      <c r="O103" s="8"/>
      <c r="P103" s="8"/>
      <c r="Q103" s="1"/>
      <c r="R103" s="1"/>
      <c r="S103" s="1"/>
      <c r="T103" s="1"/>
      <c r="U103" s="1"/>
      <c r="V103" s="8"/>
      <c r="W103" s="1"/>
      <c r="X103" s="1"/>
      <c r="Y103" s="8"/>
      <c r="Z103" s="8"/>
      <c r="AA103" s="8"/>
      <c r="AB103" s="8"/>
      <c r="AC103" s="8"/>
      <c r="AD103" s="8"/>
      <c r="AE103" s="8"/>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8"/>
      <c r="BH103" s="8"/>
      <c r="BI103" s="8"/>
      <c r="BJ103" s="8"/>
      <c r="BK103" s="8"/>
      <c r="BL103" s="8"/>
      <c r="BM103" s="8"/>
      <c r="BN103" s="8"/>
      <c r="BO103" s="8"/>
      <c r="BP103" s="8"/>
      <c r="BQ103" s="8"/>
      <c r="BR103" s="8"/>
      <c r="BS103" s="8"/>
      <c r="BT103" s="8"/>
      <c r="BU103" s="8"/>
      <c r="BV103" s="8"/>
      <c r="BW103" s="8"/>
      <c r="BX103" s="8"/>
      <c r="BY103" s="8"/>
      <c r="BZ103" s="8"/>
      <c r="CA103" s="8"/>
      <c r="CB103" s="1"/>
      <c r="CC103" s="8"/>
      <c r="CD103" s="1"/>
      <c r="CE103" s="8"/>
      <c r="CF103" s="1"/>
      <c r="CG103" s="8"/>
      <c r="CH103" s="1"/>
    </row>
    <row r="104" spans="2:86" s="211" customFormat="1" ht="15" customHeight="1">
      <c r="B104" s="1"/>
      <c r="C104" s="1"/>
      <c r="D104" s="1"/>
      <c r="E104" s="1"/>
      <c r="F104" s="1"/>
      <c r="G104" s="1"/>
      <c r="H104" s="8"/>
      <c r="I104" s="8"/>
      <c r="J104" s="8"/>
      <c r="K104" s="8"/>
      <c r="L104" s="8"/>
      <c r="M104" s="8"/>
      <c r="N104" s="8"/>
      <c r="O104" s="8"/>
      <c r="P104" s="8"/>
      <c r="Q104" s="1"/>
      <c r="R104" s="1"/>
      <c r="S104" s="1"/>
      <c r="T104" s="1"/>
      <c r="U104" s="1"/>
      <c r="V104" s="8"/>
      <c r="W104" s="1"/>
      <c r="X104" s="1"/>
      <c r="Y104" s="8"/>
      <c r="Z104" s="8"/>
      <c r="AA104" s="8"/>
      <c r="AB104" s="8"/>
      <c r="AC104" s="8"/>
      <c r="AD104" s="8"/>
      <c r="AE104" s="8"/>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8"/>
      <c r="BH104" s="8"/>
      <c r="BI104" s="8"/>
      <c r="BJ104" s="8"/>
      <c r="BK104" s="8"/>
      <c r="BL104" s="8"/>
      <c r="BM104" s="8"/>
      <c r="BN104" s="8"/>
      <c r="BO104" s="8"/>
      <c r="BP104" s="8"/>
      <c r="BQ104" s="8"/>
      <c r="BR104" s="8"/>
      <c r="BS104" s="8"/>
      <c r="BT104" s="8"/>
      <c r="BU104" s="8"/>
      <c r="BV104" s="8"/>
      <c r="BW104" s="8"/>
      <c r="BX104" s="8"/>
      <c r="BY104" s="8"/>
      <c r="BZ104" s="8"/>
      <c r="CA104" s="8"/>
      <c r="CB104" s="1"/>
      <c r="CC104" s="8"/>
      <c r="CD104" s="1"/>
      <c r="CE104" s="8"/>
      <c r="CF104" s="1"/>
      <c r="CG104" s="8"/>
      <c r="CH104" s="1"/>
    </row>
    <row r="105" spans="2:86" s="211" customFormat="1" ht="15" customHeight="1">
      <c r="B105" s="1"/>
      <c r="C105" s="1"/>
      <c r="D105" s="1"/>
      <c r="E105" s="1"/>
      <c r="F105" s="1"/>
      <c r="G105" s="1"/>
      <c r="H105" s="8"/>
      <c r="I105" s="8"/>
      <c r="J105" s="8"/>
      <c r="K105" s="8"/>
      <c r="L105" s="8"/>
      <c r="M105" s="8"/>
      <c r="N105" s="8"/>
      <c r="O105" s="8"/>
      <c r="P105" s="8"/>
      <c r="Q105" s="1"/>
      <c r="R105" s="1"/>
      <c r="S105" s="1"/>
      <c r="T105" s="1"/>
      <c r="U105" s="1"/>
      <c r="V105" s="8"/>
      <c r="W105" s="1"/>
      <c r="X105" s="1"/>
      <c r="Y105" s="8"/>
      <c r="Z105" s="8"/>
      <c r="AA105" s="8"/>
      <c r="AB105" s="8"/>
      <c r="AC105" s="8"/>
      <c r="AD105" s="8"/>
      <c r="AE105" s="8"/>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8"/>
      <c r="BH105" s="8"/>
      <c r="BI105" s="8"/>
      <c r="BJ105" s="8"/>
      <c r="BK105" s="8"/>
      <c r="BL105" s="8"/>
      <c r="BM105" s="8"/>
      <c r="BN105" s="8"/>
      <c r="BO105" s="8"/>
      <c r="BP105" s="8"/>
      <c r="BQ105" s="8"/>
      <c r="BR105" s="8"/>
      <c r="BS105" s="8"/>
      <c r="BT105" s="8"/>
      <c r="BU105" s="8"/>
      <c r="BV105" s="8"/>
      <c r="BW105" s="8"/>
      <c r="BX105" s="8"/>
      <c r="BY105" s="8"/>
      <c r="BZ105" s="8"/>
      <c r="CA105" s="8"/>
      <c r="CB105" s="1"/>
      <c r="CC105" s="8"/>
      <c r="CD105" s="1"/>
      <c r="CE105" s="8"/>
      <c r="CF105" s="1"/>
      <c r="CG105" s="8"/>
      <c r="CH105" s="1"/>
    </row>
    <row r="106" spans="2:86" s="211" customFormat="1" ht="15" customHeight="1">
      <c r="B106" s="1"/>
      <c r="C106" s="1"/>
      <c r="D106" s="1"/>
      <c r="E106" s="1"/>
      <c r="F106" s="1"/>
      <c r="G106" s="1"/>
      <c r="H106" s="8"/>
      <c r="I106" s="8"/>
      <c r="J106" s="8"/>
      <c r="K106" s="8"/>
      <c r="L106" s="8"/>
      <c r="M106" s="8"/>
      <c r="N106" s="8"/>
      <c r="O106" s="8"/>
      <c r="P106" s="8"/>
      <c r="Q106" s="1"/>
      <c r="R106" s="1"/>
      <c r="S106" s="1"/>
      <c r="T106" s="1"/>
      <c r="U106" s="1"/>
      <c r="V106" s="8"/>
      <c r="W106" s="1"/>
      <c r="X106" s="1"/>
      <c r="Y106" s="8"/>
      <c r="Z106" s="8"/>
      <c r="AA106" s="8"/>
      <c r="AB106" s="8"/>
      <c r="AC106" s="8"/>
      <c r="AD106" s="8"/>
      <c r="AE106" s="8"/>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8"/>
      <c r="BH106" s="8"/>
      <c r="BI106" s="8"/>
      <c r="BJ106" s="8"/>
      <c r="BK106" s="8"/>
      <c r="BL106" s="8"/>
      <c r="BM106" s="8"/>
      <c r="BN106" s="8"/>
      <c r="BO106" s="8"/>
      <c r="BP106" s="8"/>
      <c r="BQ106" s="8"/>
      <c r="BR106" s="8"/>
      <c r="BS106" s="8"/>
      <c r="BT106" s="8"/>
      <c r="BU106" s="8"/>
      <c r="BV106" s="8"/>
      <c r="BW106" s="8"/>
      <c r="BX106" s="8"/>
      <c r="BY106" s="8"/>
      <c r="BZ106" s="8"/>
      <c r="CA106" s="8"/>
      <c r="CB106" s="1"/>
      <c r="CC106" s="8"/>
      <c r="CD106" s="1"/>
      <c r="CE106" s="8"/>
      <c r="CF106" s="1"/>
      <c r="CG106" s="8"/>
      <c r="CH106" s="1"/>
    </row>
    <row r="107" spans="2:86" s="211" customFormat="1" ht="15" customHeight="1">
      <c r="B107" s="1"/>
      <c r="C107" s="1"/>
      <c r="D107" s="1"/>
      <c r="E107" s="1"/>
      <c r="F107" s="1"/>
      <c r="G107" s="1"/>
      <c r="H107" s="8"/>
      <c r="I107" s="8"/>
      <c r="J107" s="8"/>
      <c r="K107" s="8"/>
      <c r="L107" s="8"/>
      <c r="M107" s="8"/>
      <c r="N107" s="8"/>
      <c r="O107" s="8"/>
      <c r="P107" s="8"/>
      <c r="Q107" s="1"/>
      <c r="R107" s="1"/>
      <c r="S107" s="1"/>
      <c r="T107" s="1"/>
      <c r="U107" s="1"/>
      <c r="V107" s="8"/>
      <c r="W107" s="1"/>
      <c r="X107" s="1"/>
      <c r="Y107" s="8"/>
      <c r="Z107" s="8"/>
      <c r="AA107" s="8"/>
      <c r="AB107" s="8"/>
      <c r="AC107" s="8"/>
      <c r="AD107" s="8"/>
      <c r="AE107" s="8"/>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8"/>
      <c r="BH107" s="8"/>
      <c r="BI107" s="8"/>
      <c r="BJ107" s="8"/>
      <c r="BK107" s="8"/>
      <c r="BL107" s="8"/>
      <c r="BM107" s="8"/>
      <c r="BN107" s="8"/>
      <c r="BO107" s="8"/>
      <c r="BP107" s="8"/>
      <c r="BQ107" s="8"/>
      <c r="BR107" s="8"/>
      <c r="BS107" s="8"/>
      <c r="BT107" s="8"/>
      <c r="BU107" s="8"/>
      <c r="BV107" s="8"/>
      <c r="BW107" s="8"/>
      <c r="BX107" s="8"/>
      <c r="BY107" s="8"/>
      <c r="BZ107" s="8"/>
      <c r="CA107" s="8"/>
      <c r="CB107" s="1"/>
      <c r="CC107" s="8"/>
      <c r="CD107" s="1"/>
      <c r="CE107" s="8"/>
      <c r="CF107" s="1"/>
      <c r="CG107" s="8"/>
      <c r="CH107" s="1"/>
    </row>
    <row r="108" spans="2:86" s="211" customFormat="1" ht="15.6" customHeight="1">
      <c r="B108" s="1"/>
      <c r="C108" s="1"/>
      <c r="D108" s="1"/>
      <c r="E108" s="1"/>
      <c r="F108" s="1"/>
      <c r="G108" s="1"/>
      <c r="H108" s="8"/>
      <c r="I108" s="8"/>
      <c r="J108" s="8"/>
      <c r="K108" s="8"/>
      <c r="L108" s="8"/>
      <c r="M108" s="8"/>
      <c r="N108" s="8"/>
      <c r="O108" s="8"/>
      <c r="P108" s="8"/>
      <c r="Q108" s="1"/>
      <c r="R108" s="1"/>
      <c r="S108" s="1"/>
      <c r="T108" s="1"/>
      <c r="U108" s="1"/>
      <c r="V108" s="8"/>
      <c r="W108" s="1"/>
      <c r="X108" s="1"/>
      <c r="Y108" s="8"/>
      <c r="Z108" s="8"/>
      <c r="AA108" s="8"/>
      <c r="AB108" s="8"/>
      <c r="AC108" s="8"/>
      <c r="AD108" s="8"/>
      <c r="AE108" s="8"/>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8"/>
      <c r="BH108" s="8"/>
      <c r="BI108" s="8"/>
      <c r="BJ108" s="8"/>
      <c r="BK108" s="8"/>
      <c r="BL108" s="8"/>
      <c r="BM108" s="8"/>
      <c r="BN108" s="8"/>
      <c r="BO108" s="8"/>
      <c r="BP108" s="8"/>
      <c r="BQ108" s="8"/>
      <c r="BR108" s="8"/>
      <c r="BS108" s="8"/>
      <c r="BT108" s="8"/>
      <c r="BU108" s="8"/>
      <c r="BV108" s="8"/>
      <c r="BW108" s="8"/>
      <c r="BX108" s="8"/>
      <c r="BY108" s="8"/>
      <c r="BZ108" s="8"/>
      <c r="CA108" s="8"/>
      <c r="CB108" s="1"/>
      <c r="CC108" s="8"/>
      <c r="CD108" s="1"/>
      <c r="CE108" s="8"/>
      <c r="CF108" s="1"/>
      <c r="CG108" s="8"/>
      <c r="CH108" s="1"/>
    </row>
    <row r="109" spans="2:86" s="211" customFormat="1" ht="15.6" customHeight="1">
      <c r="B109" s="1"/>
      <c r="C109" s="1"/>
      <c r="D109" s="1"/>
      <c r="E109" s="1"/>
      <c r="F109" s="1"/>
      <c r="G109" s="1"/>
      <c r="H109" s="8"/>
      <c r="I109" s="8"/>
      <c r="J109" s="8"/>
      <c r="K109" s="8"/>
      <c r="L109" s="8"/>
      <c r="M109" s="8"/>
      <c r="N109" s="8"/>
      <c r="O109" s="8"/>
      <c r="P109" s="8"/>
      <c r="Q109" s="1"/>
      <c r="R109" s="1"/>
      <c r="S109" s="1"/>
      <c r="T109" s="1"/>
      <c r="U109" s="1"/>
      <c r="V109" s="8"/>
      <c r="W109" s="1"/>
      <c r="X109" s="1"/>
      <c r="Y109" s="8"/>
      <c r="Z109" s="8"/>
      <c r="AA109" s="8"/>
      <c r="AB109" s="8"/>
      <c r="AC109" s="8"/>
      <c r="AD109" s="8"/>
      <c r="AE109" s="8"/>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8"/>
      <c r="BH109" s="8"/>
      <c r="BI109" s="8"/>
      <c r="BJ109" s="8"/>
      <c r="BK109" s="8"/>
      <c r="BL109" s="8"/>
      <c r="BM109" s="8"/>
      <c r="BN109" s="8"/>
      <c r="BO109" s="8"/>
      <c r="BP109" s="8"/>
      <c r="BQ109" s="8"/>
      <c r="BR109" s="8"/>
      <c r="BS109" s="8"/>
      <c r="BT109" s="8"/>
      <c r="BU109" s="8"/>
      <c r="BV109" s="8"/>
      <c r="BW109" s="8"/>
      <c r="BX109" s="8"/>
      <c r="BY109" s="8"/>
      <c r="BZ109" s="8"/>
      <c r="CA109" s="8"/>
      <c r="CB109" s="1"/>
      <c r="CC109" s="8"/>
      <c r="CD109" s="1"/>
      <c r="CE109" s="8"/>
      <c r="CF109" s="1"/>
      <c r="CG109" s="8"/>
      <c r="CH109" s="1"/>
    </row>
    <row r="110" spans="2:86" ht="13.9">
      <c r="B110" s="1"/>
      <c r="C110" s="1"/>
      <c r="D110" s="1"/>
      <c r="E110" s="1"/>
      <c r="F110" s="1"/>
      <c r="G110" s="1"/>
      <c r="H110" s="8"/>
      <c r="I110" s="8"/>
      <c r="J110" s="8"/>
      <c r="K110" s="8"/>
      <c r="L110" s="8"/>
      <c r="M110" s="8"/>
      <c r="N110" s="8"/>
      <c r="O110" s="8"/>
      <c r="P110" s="8"/>
      <c r="Q110" s="1"/>
      <c r="R110" s="1"/>
      <c r="S110" s="1"/>
      <c r="T110" s="1"/>
      <c r="U110" s="1"/>
      <c r="V110" s="8"/>
      <c r="W110" s="1"/>
      <c r="X110" s="1"/>
      <c r="Y110" s="8"/>
      <c r="Z110" s="8"/>
      <c r="AA110" s="8"/>
      <c r="AB110" s="8"/>
      <c r="AC110" s="8"/>
      <c r="AD110" s="8"/>
      <c r="AE110" s="8"/>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8"/>
      <c r="BH110" s="8"/>
      <c r="BI110" s="8"/>
      <c r="BJ110" s="8"/>
      <c r="BK110" s="8"/>
      <c r="BL110" s="8"/>
      <c r="BM110" s="8"/>
      <c r="BN110" s="8"/>
      <c r="BO110" s="8"/>
      <c r="BP110" s="8"/>
      <c r="BQ110" s="8"/>
      <c r="BR110" s="8"/>
      <c r="BS110" s="8"/>
      <c r="BT110" s="8"/>
      <c r="BU110" s="8"/>
      <c r="BV110" s="8"/>
      <c r="BW110" s="8"/>
      <c r="BX110" s="8"/>
      <c r="BY110" s="8"/>
      <c r="BZ110" s="8"/>
      <c r="CA110" s="8"/>
      <c r="CB110" s="1"/>
      <c r="CC110" s="8"/>
      <c r="CD110" s="1"/>
      <c r="CE110" s="8"/>
      <c r="CF110" s="1"/>
      <c r="CG110" s="8"/>
      <c r="CH110" s="1"/>
    </row>
    <row r="111" spans="2:86" s="211" customFormat="1" ht="13.9">
      <c r="B111" s="1"/>
      <c r="C111" s="1"/>
      <c r="D111" s="1"/>
      <c r="E111" s="1"/>
      <c r="F111" s="1"/>
      <c r="G111" s="1"/>
      <c r="H111" s="8"/>
      <c r="I111" s="8"/>
      <c r="J111" s="8"/>
      <c r="K111" s="8"/>
      <c r="L111" s="8"/>
      <c r="M111" s="8"/>
      <c r="N111" s="8"/>
      <c r="O111" s="8"/>
      <c r="P111" s="8"/>
      <c r="Q111" s="1"/>
      <c r="R111" s="1"/>
      <c r="S111" s="1"/>
      <c r="T111" s="1"/>
      <c r="U111" s="1"/>
      <c r="V111" s="8"/>
      <c r="W111" s="1"/>
      <c r="X111" s="1"/>
      <c r="Y111" s="8"/>
      <c r="Z111" s="8"/>
      <c r="AA111" s="8"/>
      <c r="AB111" s="8"/>
      <c r="AC111" s="8"/>
      <c r="AD111" s="8"/>
      <c r="AE111" s="8"/>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8"/>
      <c r="BW111" s="8"/>
      <c r="BX111" s="8"/>
      <c r="BY111" s="8"/>
      <c r="BZ111" s="8"/>
      <c r="CA111" s="8"/>
      <c r="CB111" s="1"/>
      <c r="CC111" s="8"/>
      <c r="CD111" s="1"/>
      <c r="CE111" s="8"/>
      <c r="CF111" s="1"/>
      <c r="CG111" s="8"/>
      <c r="CH111" s="1"/>
    </row>
    <row r="112" spans="2:86" s="211" customFormat="1" ht="19.149999999999999" thickBot="1">
      <c r="B112" s="60" t="s">
        <v>212</v>
      </c>
      <c r="C112" s="60"/>
      <c r="D112" s="1"/>
      <c r="E112" s="1"/>
      <c r="F112" s="8"/>
      <c r="G112" s="8"/>
      <c r="H112" s="8"/>
      <c r="I112" s="8"/>
      <c r="J112" s="8"/>
      <c r="K112" s="8"/>
      <c r="L112" s="8"/>
      <c r="M112" s="8"/>
      <c r="N112" s="8"/>
      <c r="O112" s="8"/>
      <c r="P112" s="8"/>
      <c r="Q112" s="1"/>
      <c r="R112" s="1"/>
      <c r="S112" s="1"/>
      <c r="T112" s="1"/>
      <c r="U112" s="1"/>
      <c r="V112" s="8"/>
      <c r="W112" s="1"/>
      <c r="X112" s="1"/>
      <c r="Y112" s="8"/>
      <c r="Z112" s="8"/>
      <c r="AA112" s="8"/>
      <c r="AB112" s="8"/>
      <c r="AC112" s="8"/>
      <c r="AD112" s="8"/>
      <c r="AE112" s="8"/>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8"/>
      <c r="BW112" s="8"/>
      <c r="BX112" s="8"/>
      <c r="BY112" s="8"/>
      <c r="BZ112" s="8"/>
      <c r="CA112" s="8"/>
      <c r="CB112" s="1"/>
      <c r="CC112" s="8"/>
      <c r="CD112" s="1"/>
      <c r="CE112" s="8"/>
      <c r="CF112" s="1"/>
      <c r="CG112" s="8"/>
      <c r="CH112" s="1"/>
    </row>
    <row r="113" spans="2:86" s="211" customFormat="1" ht="62.65" customHeight="1" thickBot="1">
      <c r="B113" s="83" t="s">
        <v>38</v>
      </c>
      <c r="C113" s="317" t="s">
        <v>39</v>
      </c>
      <c r="D113" s="318"/>
      <c r="E113" s="319" t="s">
        <v>40</v>
      </c>
      <c r="F113" s="320"/>
      <c r="G113" s="321"/>
      <c r="H113" s="83" t="s">
        <v>213</v>
      </c>
      <c r="I113" s="83" t="s">
        <v>214</v>
      </c>
      <c r="J113" s="83" t="s">
        <v>77</v>
      </c>
      <c r="K113" s="83" t="s">
        <v>215</v>
      </c>
      <c r="L113" s="8"/>
      <c r="M113" s="8"/>
      <c r="N113" s="8"/>
      <c r="O113" s="8"/>
      <c r="P113" s="8"/>
      <c r="Q113" s="1"/>
      <c r="R113" s="1"/>
      <c r="S113" s="1"/>
      <c r="T113" s="1"/>
      <c r="U113" s="1"/>
      <c r="V113" s="8"/>
      <c r="W113" s="1"/>
      <c r="X113" s="1"/>
      <c r="Y113" s="8"/>
      <c r="Z113" s="8"/>
      <c r="AA113" s="8"/>
      <c r="AB113" s="8"/>
      <c r="AC113" s="8"/>
      <c r="AD113" s="8"/>
      <c r="AE113" s="8"/>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8"/>
      <c r="BW113" s="8"/>
      <c r="BX113" s="8"/>
      <c r="BY113" s="8"/>
      <c r="BZ113" s="8"/>
      <c r="CA113" s="8"/>
      <c r="CB113" s="1"/>
      <c r="CC113" s="8"/>
      <c r="CD113" s="1"/>
      <c r="CE113" s="8"/>
      <c r="CF113" s="1"/>
      <c r="CG113" s="8"/>
      <c r="CH113" s="1"/>
    </row>
    <row r="114" spans="2:86" s="211" customFormat="1" ht="16.899999999999999" thickBot="1">
      <c r="B114" s="291">
        <v>1</v>
      </c>
      <c r="C114" s="337" t="s">
        <v>102</v>
      </c>
      <c r="D114" s="338"/>
      <c r="E114" s="212" t="s">
        <v>103</v>
      </c>
      <c r="F114" s="385"/>
      <c r="G114" s="213"/>
      <c r="H114" s="86" t="str">
        <f t="shared" ref="H114:H141" si="23">AU3</f>
        <v>---</v>
      </c>
      <c r="I114" s="86" t="str">
        <f t="shared" ref="I114:I141" si="24">AS3</f>
        <v>---</v>
      </c>
      <c r="J114" s="86" t="str">
        <f t="shared" ref="J114:J141" si="25">AW3</f>
        <v>---</v>
      </c>
      <c r="K114" s="86" t="str">
        <f t="shared" ref="K114:K141" si="26">RIGHT(AX3,6)</f>
        <v>---</v>
      </c>
      <c r="L114" s="8"/>
      <c r="M114" s="8"/>
      <c r="N114" s="8"/>
      <c r="O114" s="8"/>
      <c r="P114" s="8"/>
      <c r="Q114" s="1"/>
      <c r="R114" s="1"/>
      <c r="S114" s="1"/>
      <c r="T114" s="1"/>
      <c r="U114" s="1"/>
      <c r="V114" s="8"/>
      <c r="W114" s="1"/>
      <c r="X114" s="1"/>
      <c r="Y114" s="8"/>
      <c r="Z114" s="8"/>
      <c r="AA114" s="8"/>
      <c r="AB114" s="8"/>
      <c r="AC114" s="8"/>
      <c r="AD114" s="8"/>
      <c r="AE114" s="8"/>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8"/>
      <c r="BW114" s="8"/>
      <c r="BX114" s="8"/>
      <c r="BY114" s="8"/>
      <c r="BZ114" s="8"/>
      <c r="CA114" s="8"/>
      <c r="CB114" s="1"/>
      <c r="CC114" s="8"/>
      <c r="CD114" s="1"/>
      <c r="CE114" s="8"/>
      <c r="CF114" s="1"/>
      <c r="CG114" s="8"/>
      <c r="CH114" s="1"/>
    </row>
    <row r="115" spans="2:86" s="211" customFormat="1" ht="15.6" customHeight="1" thickBot="1">
      <c r="B115" s="292"/>
      <c r="C115" s="339"/>
      <c r="D115" s="340"/>
      <c r="E115" s="212" t="s">
        <v>108</v>
      </c>
      <c r="F115" s="385"/>
      <c r="G115" s="214"/>
      <c r="H115" s="86" t="str">
        <f t="shared" si="23"/>
        <v>---</v>
      </c>
      <c r="I115" s="86" t="str">
        <f t="shared" si="24"/>
        <v>---</v>
      </c>
      <c r="J115" s="86" t="str">
        <f t="shared" si="25"/>
        <v>---</v>
      </c>
      <c r="K115" s="86" t="str">
        <f t="shared" si="26"/>
        <v>---</v>
      </c>
      <c r="L115" s="8"/>
      <c r="M115" s="8"/>
      <c r="N115" s="8"/>
      <c r="O115" s="8"/>
      <c r="P115" s="8"/>
      <c r="Q115" s="1"/>
      <c r="R115" s="1"/>
      <c r="S115" s="1"/>
      <c r="T115" s="1"/>
      <c r="U115" s="1"/>
      <c r="V115" s="8"/>
      <c r="W115" s="1"/>
      <c r="X115" s="1"/>
      <c r="Y115" s="8"/>
      <c r="Z115" s="8"/>
      <c r="AA115" s="8"/>
      <c r="AB115" s="8"/>
      <c r="AC115" s="8"/>
      <c r="AD115" s="8"/>
      <c r="AE115" s="8"/>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8"/>
      <c r="BW115" s="8"/>
      <c r="BX115" s="8"/>
      <c r="BY115" s="8"/>
      <c r="BZ115" s="8"/>
      <c r="CA115" s="8"/>
      <c r="CB115" s="1"/>
      <c r="CC115" s="8"/>
      <c r="CD115" s="1"/>
      <c r="CE115" s="8"/>
      <c r="CF115" s="1"/>
      <c r="CG115" s="8"/>
      <c r="CH115" s="1"/>
    </row>
    <row r="116" spans="2:86" s="211" customFormat="1" ht="15.6" customHeight="1" thickBot="1">
      <c r="B116" s="292"/>
      <c r="C116" s="337" t="s">
        <v>231</v>
      </c>
      <c r="D116" s="338"/>
      <c r="E116" s="212" t="s">
        <v>111</v>
      </c>
      <c r="F116" s="385"/>
      <c r="G116" s="214"/>
      <c r="H116" s="86" t="str">
        <f t="shared" si="23"/>
        <v>---</v>
      </c>
      <c r="I116" s="86" t="str">
        <f t="shared" si="24"/>
        <v>---</v>
      </c>
      <c r="J116" s="86" t="str">
        <f t="shared" si="25"/>
        <v>---</v>
      </c>
      <c r="K116" s="86" t="str">
        <f t="shared" si="26"/>
        <v>---</v>
      </c>
      <c r="L116" s="8"/>
      <c r="M116" s="8"/>
      <c r="N116" s="8"/>
      <c r="O116" s="8"/>
      <c r="P116" s="8"/>
      <c r="Q116" s="1"/>
      <c r="R116" s="1"/>
      <c r="S116" s="1"/>
      <c r="T116" s="1"/>
      <c r="U116" s="1"/>
      <c r="V116" s="8"/>
      <c r="W116" s="1"/>
      <c r="X116" s="1"/>
      <c r="Y116" s="8"/>
      <c r="Z116" s="8"/>
      <c r="AA116" s="8"/>
      <c r="AB116" s="8"/>
      <c r="AC116" s="8"/>
      <c r="AD116" s="8"/>
      <c r="AE116" s="8"/>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8"/>
      <c r="BW116" s="8"/>
      <c r="BX116" s="8"/>
      <c r="BY116" s="8"/>
      <c r="BZ116" s="8"/>
      <c r="CA116" s="8"/>
      <c r="CB116" s="1"/>
      <c r="CC116" s="8"/>
      <c r="CD116" s="1"/>
      <c r="CE116" s="8"/>
      <c r="CF116" s="1"/>
      <c r="CG116" s="8"/>
      <c r="CH116" s="1"/>
    </row>
    <row r="117" spans="2:86" s="211" customFormat="1" ht="15.6" customHeight="1" thickBot="1">
      <c r="B117" s="292"/>
      <c r="C117" s="339"/>
      <c r="D117" s="340"/>
      <c r="E117" s="212" t="s">
        <v>114</v>
      </c>
      <c r="F117" s="385"/>
      <c r="G117" s="214"/>
      <c r="H117" s="86" t="str">
        <f t="shared" si="23"/>
        <v>---</v>
      </c>
      <c r="I117" s="86" t="str">
        <f t="shared" si="24"/>
        <v>---</v>
      </c>
      <c r="J117" s="86" t="str">
        <f t="shared" si="25"/>
        <v>---</v>
      </c>
      <c r="K117" s="86" t="str">
        <f t="shared" si="26"/>
        <v>---</v>
      </c>
      <c r="L117" s="8"/>
      <c r="M117" s="8"/>
      <c r="N117" s="8"/>
      <c r="O117" s="8"/>
      <c r="P117" s="8"/>
      <c r="Q117" s="1"/>
      <c r="R117" s="1"/>
      <c r="S117" s="1"/>
      <c r="T117" s="1"/>
      <c r="U117" s="1"/>
      <c r="V117" s="8"/>
      <c r="W117" s="1"/>
      <c r="X117" s="1"/>
      <c r="Y117" s="8"/>
      <c r="Z117" s="8"/>
      <c r="AA117" s="8"/>
      <c r="AB117" s="8"/>
      <c r="AC117" s="8"/>
      <c r="AD117" s="8"/>
      <c r="AE117" s="8"/>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8"/>
      <c r="BW117" s="8"/>
      <c r="BX117" s="8"/>
      <c r="BY117" s="8"/>
      <c r="BZ117" s="8"/>
      <c r="CA117" s="8"/>
      <c r="CB117" s="1"/>
      <c r="CC117" s="8"/>
      <c r="CD117" s="1"/>
      <c r="CE117" s="8"/>
      <c r="CF117" s="1"/>
      <c r="CG117" s="8"/>
      <c r="CH117" s="1"/>
    </row>
    <row r="118" spans="2:86" s="211" customFormat="1" ht="15.6" customHeight="1" thickBot="1">
      <c r="B118" s="292"/>
      <c r="C118" s="339"/>
      <c r="D118" s="340"/>
      <c r="E118" s="212" t="s">
        <v>116</v>
      </c>
      <c r="F118" s="385"/>
      <c r="G118" s="214"/>
      <c r="H118" s="86" t="str">
        <f t="shared" si="23"/>
        <v>---</v>
      </c>
      <c r="I118" s="86" t="str">
        <f t="shared" si="24"/>
        <v>---</v>
      </c>
      <c r="J118" s="86" t="str">
        <f t="shared" si="25"/>
        <v>---</v>
      </c>
      <c r="K118" s="86" t="str">
        <f t="shared" si="26"/>
        <v>---</v>
      </c>
      <c r="L118" s="8"/>
      <c r="M118" s="8"/>
      <c r="N118" s="8"/>
      <c r="O118" s="8"/>
      <c r="P118" s="8"/>
      <c r="Q118" s="1"/>
      <c r="R118" s="1"/>
      <c r="S118" s="1"/>
      <c r="T118" s="1"/>
      <c r="U118" s="1"/>
      <c r="V118" s="8"/>
      <c r="W118" s="1"/>
      <c r="X118" s="1"/>
      <c r="Y118" s="8"/>
      <c r="Z118" s="8"/>
      <c r="AA118" s="8"/>
      <c r="AB118" s="8"/>
      <c r="AC118" s="8"/>
      <c r="AD118" s="8"/>
      <c r="AE118" s="8"/>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8"/>
      <c r="BW118" s="8"/>
      <c r="BX118" s="8"/>
      <c r="BY118" s="8"/>
      <c r="BZ118" s="8"/>
      <c r="CA118" s="8"/>
      <c r="CB118" s="1"/>
      <c r="CC118" s="8"/>
      <c r="CD118" s="1"/>
      <c r="CE118" s="8"/>
      <c r="CF118" s="1"/>
      <c r="CG118" s="8"/>
      <c r="CH118" s="1"/>
    </row>
    <row r="119" spans="2:86" s="211" customFormat="1" ht="15.6" customHeight="1" thickBot="1">
      <c r="B119" s="292"/>
      <c r="C119" s="341"/>
      <c r="D119" s="342"/>
      <c r="E119" s="212" t="s">
        <v>118</v>
      </c>
      <c r="F119" s="385"/>
      <c r="G119" s="214"/>
      <c r="H119" s="86" t="str">
        <f t="shared" si="23"/>
        <v>---</v>
      </c>
      <c r="I119" s="86" t="str">
        <f t="shared" si="24"/>
        <v>---</v>
      </c>
      <c r="J119" s="86" t="str">
        <f t="shared" si="25"/>
        <v>---</v>
      </c>
      <c r="K119" s="86" t="str">
        <f t="shared" si="26"/>
        <v>---</v>
      </c>
      <c r="L119" s="8"/>
      <c r="M119" s="8"/>
      <c r="N119" s="8"/>
      <c r="O119" s="8"/>
      <c r="P119" s="8"/>
      <c r="Q119" s="1"/>
      <c r="R119" s="1"/>
      <c r="S119" s="1"/>
      <c r="T119" s="1"/>
      <c r="U119" s="1"/>
      <c r="V119" s="8"/>
      <c r="W119" s="1"/>
      <c r="X119" s="1"/>
      <c r="Y119" s="8"/>
      <c r="Z119" s="8"/>
      <c r="AA119" s="8"/>
      <c r="AB119" s="8"/>
      <c r="AC119" s="8"/>
      <c r="AD119" s="8"/>
      <c r="AE119" s="8"/>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8"/>
      <c r="BW119" s="8"/>
      <c r="BX119" s="8"/>
      <c r="BY119" s="8"/>
      <c r="BZ119" s="8"/>
      <c r="CA119" s="8"/>
      <c r="CB119" s="1"/>
      <c r="CC119" s="8"/>
      <c r="CD119" s="1"/>
      <c r="CE119" s="8"/>
      <c r="CF119" s="1"/>
      <c r="CG119" s="8"/>
      <c r="CH119" s="1"/>
    </row>
    <row r="120" spans="2:86" s="211" customFormat="1" ht="15.6" customHeight="1" thickBot="1">
      <c r="B120" s="292"/>
      <c r="C120" s="339" t="s">
        <v>232</v>
      </c>
      <c r="D120" s="340"/>
      <c r="E120" s="212" t="s">
        <v>233</v>
      </c>
      <c r="F120" s="385"/>
      <c r="G120" s="214"/>
      <c r="H120" s="86" t="str">
        <f t="shared" si="23"/>
        <v>---</v>
      </c>
      <c r="I120" s="86" t="str">
        <f t="shared" si="24"/>
        <v>---</v>
      </c>
      <c r="J120" s="86" t="str">
        <f t="shared" si="25"/>
        <v>---</v>
      </c>
      <c r="K120" s="86" t="str">
        <f t="shared" si="26"/>
        <v>---</v>
      </c>
      <c r="L120" s="8"/>
      <c r="M120" s="8"/>
      <c r="N120" s="8"/>
      <c r="O120" s="8"/>
      <c r="P120" s="8"/>
      <c r="Q120" s="1"/>
      <c r="R120" s="1"/>
      <c r="S120" s="1"/>
      <c r="T120" s="1"/>
      <c r="U120" s="1"/>
      <c r="V120" s="8"/>
      <c r="W120" s="1"/>
      <c r="X120" s="1"/>
      <c r="Y120" s="8"/>
      <c r="Z120" s="8"/>
      <c r="AA120" s="8"/>
      <c r="AB120" s="8"/>
      <c r="AC120" s="8"/>
      <c r="AD120" s="8"/>
      <c r="AE120" s="8"/>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8"/>
      <c r="BW120" s="8"/>
      <c r="BX120" s="8"/>
      <c r="BY120" s="8"/>
      <c r="BZ120" s="8"/>
      <c r="CA120" s="8"/>
      <c r="CB120" s="1"/>
      <c r="CC120" s="8"/>
      <c r="CD120" s="1"/>
      <c r="CE120" s="8"/>
      <c r="CF120" s="1"/>
      <c r="CG120" s="8"/>
      <c r="CH120" s="1"/>
    </row>
    <row r="121" spans="2:86" s="211" customFormat="1" ht="15.6" customHeight="1" thickBot="1">
      <c r="B121" s="292"/>
      <c r="C121" s="339"/>
      <c r="D121" s="340"/>
      <c r="E121" s="212" t="s">
        <v>235</v>
      </c>
      <c r="F121" s="385"/>
      <c r="G121" s="214"/>
      <c r="H121" s="86" t="str">
        <f t="shared" si="23"/>
        <v>---</v>
      </c>
      <c r="I121" s="86" t="str">
        <f t="shared" si="24"/>
        <v>---</v>
      </c>
      <c r="J121" s="86" t="str">
        <f t="shared" si="25"/>
        <v>---</v>
      </c>
      <c r="K121" s="86" t="str">
        <f t="shared" si="26"/>
        <v>---</v>
      </c>
      <c r="L121" s="8"/>
      <c r="M121" s="8"/>
      <c r="N121" s="8"/>
      <c r="O121" s="8"/>
      <c r="P121" s="8"/>
      <c r="Q121" s="1"/>
      <c r="R121" s="1"/>
      <c r="S121" s="1"/>
      <c r="T121" s="1"/>
      <c r="U121" s="1"/>
      <c r="V121" s="8"/>
      <c r="W121" s="1"/>
      <c r="X121" s="1"/>
      <c r="Y121" s="8"/>
      <c r="Z121" s="8"/>
      <c r="AA121" s="8"/>
      <c r="AB121" s="8"/>
      <c r="AC121" s="8"/>
      <c r="AD121" s="8"/>
      <c r="AE121" s="8"/>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8"/>
      <c r="BW121" s="8"/>
      <c r="BX121" s="8"/>
      <c r="BY121" s="8"/>
      <c r="BZ121" s="8"/>
      <c r="CA121" s="8"/>
      <c r="CB121" s="1"/>
      <c r="CC121" s="8"/>
      <c r="CD121" s="1"/>
      <c r="CE121" s="8"/>
      <c r="CF121" s="1"/>
      <c r="CG121" s="8"/>
      <c r="CH121" s="1"/>
    </row>
    <row r="122" spans="2:86" s="211" customFormat="1" ht="15.6" customHeight="1" thickBot="1">
      <c r="B122" s="293"/>
      <c r="C122" s="341"/>
      <c r="D122" s="342"/>
      <c r="E122" s="212" t="s">
        <v>237</v>
      </c>
      <c r="F122" s="385"/>
      <c r="G122" s="214"/>
      <c r="H122" s="86" t="str">
        <f t="shared" si="23"/>
        <v>---</v>
      </c>
      <c r="I122" s="86" t="str">
        <f t="shared" si="24"/>
        <v>---</v>
      </c>
      <c r="J122" s="86" t="str">
        <f t="shared" si="25"/>
        <v>---</v>
      </c>
      <c r="K122" s="86" t="str">
        <f t="shared" si="26"/>
        <v>---</v>
      </c>
      <c r="L122" s="8"/>
      <c r="M122" s="8"/>
      <c r="N122" s="8"/>
      <c r="O122" s="8"/>
      <c r="P122" s="8"/>
      <c r="Q122" s="1"/>
      <c r="R122" s="1"/>
      <c r="S122" s="1"/>
      <c r="T122" s="1"/>
      <c r="U122" s="1"/>
      <c r="V122" s="8"/>
      <c r="W122" s="1"/>
      <c r="X122" s="1"/>
      <c r="Y122" s="8"/>
      <c r="Z122" s="8"/>
      <c r="AA122" s="8"/>
      <c r="AB122" s="8"/>
      <c r="AC122" s="8"/>
      <c r="AD122" s="8"/>
      <c r="AE122" s="8"/>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8"/>
      <c r="BW122" s="8"/>
      <c r="BX122" s="8"/>
      <c r="BY122" s="8"/>
      <c r="BZ122" s="8"/>
      <c r="CA122" s="8"/>
      <c r="CB122" s="1"/>
      <c r="CC122" s="8"/>
      <c r="CD122" s="1"/>
      <c r="CE122" s="8"/>
      <c r="CF122" s="1"/>
      <c r="CG122" s="8"/>
      <c r="CH122" s="1"/>
    </row>
    <row r="123" spans="2:86" s="211" customFormat="1" ht="15.6" customHeight="1" thickBot="1">
      <c r="B123" s="292">
        <v>2</v>
      </c>
      <c r="C123" s="386" t="s">
        <v>120</v>
      </c>
      <c r="D123" s="387"/>
      <c r="E123" s="212" t="s">
        <v>121</v>
      </c>
      <c r="F123" s="388"/>
      <c r="G123" s="214"/>
      <c r="H123" s="86" t="str">
        <f t="shared" si="23"/>
        <v>---</v>
      </c>
      <c r="I123" s="86" t="str">
        <f t="shared" si="24"/>
        <v>---</v>
      </c>
      <c r="J123" s="86" t="str">
        <f t="shared" si="25"/>
        <v>---</v>
      </c>
      <c r="K123" s="86" t="str">
        <f t="shared" si="26"/>
        <v>---</v>
      </c>
      <c r="L123" s="8"/>
      <c r="M123" s="8"/>
      <c r="N123" s="8"/>
      <c r="O123" s="8"/>
      <c r="P123" s="8"/>
      <c r="Q123" s="1"/>
      <c r="R123" s="1"/>
      <c r="S123" s="1"/>
      <c r="T123" s="1"/>
      <c r="U123" s="1"/>
      <c r="V123" s="8"/>
      <c r="W123" s="1"/>
      <c r="X123" s="1"/>
      <c r="Y123" s="8"/>
      <c r="Z123" s="8"/>
      <c r="AA123" s="8"/>
      <c r="AB123" s="8"/>
      <c r="AC123" s="8"/>
      <c r="AD123" s="8"/>
      <c r="AE123" s="8"/>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8"/>
      <c r="BW123" s="8"/>
      <c r="BX123" s="8"/>
      <c r="BY123" s="8"/>
      <c r="BZ123" s="8"/>
      <c r="CA123" s="8"/>
      <c r="CB123" s="1"/>
      <c r="CC123" s="8"/>
      <c r="CD123" s="1"/>
      <c r="CE123" s="8"/>
      <c r="CF123" s="1"/>
      <c r="CG123" s="8"/>
      <c r="CH123" s="1"/>
    </row>
    <row r="124" spans="2:86" s="211" customFormat="1" ht="15.6" customHeight="1" thickBot="1">
      <c r="B124" s="292"/>
      <c r="C124" s="386"/>
      <c r="D124" s="387"/>
      <c r="E124" s="212" t="s">
        <v>240</v>
      </c>
      <c r="F124" s="388"/>
      <c r="G124" s="214"/>
      <c r="H124" s="86" t="str">
        <f t="shared" si="23"/>
        <v>---</v>
      </c>
      <c r="I124" s="86" t="str">
        <f t="shared" si="24"/>
        <v>---</v>
      </c>
      <c r="J124" s="86" t="str">
        <f t="shared" si="25"/>
        <v>---</v>
      </c>
      <c r="K124" s="86" t="str">
        <f t="shared" si="26"/>
        <v>---</v>
      </c>
      <c r="L124" s="8"/>
      <c r="M124" s="8"/>
      <c r="N124" s="8"/>
      <c r="O124" s="8"/>
      <c r="P124" s="8"/>
      <c r="Q124" s="1"/>
      <c r="R124" s="1"/>
      <c r="S124" s="1"/>
      <c r="T124" s="1"/>
      <c r="U124" s="1"/>
      <c r="V124" s="8"/>
      <c r="W124" s="1"/>
      <c r="X124" s="1"/>
      <c r="Y124" s="8"/>
      <c r="Z124" s="8"/>
      <c r="AA124" s="8"/>
      <c r="AB124" s="8"/>
      <c r="AC124" s="8"/>
      <c r="AD124" s="8"/>
      <c r="AE124" s="8"/>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8"/>
      <c r="BW124" s="8"/>
      <c r="BX124" s="8"/>
      <c r="BY124" s="8"/>
      <c r="BZ124" s="8"/>
      <c r="CA124" s="8"/>
      <c r="CB124" s="1"/>
      <c r="CC124" s="8"/>
      <c r="CD124" s="1"/>
      <c r="CE124" s="8"/>
      <c r="CF124" s="1"/>
      <c r="CG124" s="8"/>
      <c r="CH124" s="1"/>
    </row>
    <row r="125" spans="2:86" s="211" customFormat="1" ht="15.6" customHeight="1" thickBot="1">
      <c r="B125" s="292"/>
      <c r="C125" s="386"/>
      <c r="D125" s="387"/>
      <c r="E125" s="212" t="s">
        <v>125</v>
      </c>
      <c r="F125" s="388"/>
      <c r="G125" s="214"/>
      <c r="H125" s="86" t="str">
        <f t="shared" si="23"/>
        <v>---</v>
      </c>
      <c r="I125" s="86" t="str">
        <f t="shared" si="24"/>
        <v>---</v>
      </c>
      <c r="J125" s="86" t="str">
        <f t="shared" si="25"/>
        <v>---</v>
      </c>
      <c r="K125" s="86" t="str">
        <f t="shared" si="26"/>
        <v>---</v>
      </c>
      <c r="L125" s="8"/>
      <c r="M125" s="8"/>
      <c r="N125" s="8"/>
      <c r="O125" s="8"/>
      <c r="P125" s="8"/>
      <c r="Q125" s="1"/>
      <c r="R125" s="1"/>
      <c r="S125" s="1"/>
      <c r="T125" s="1"/>
      <c r="U125" s="1"/>
      <c r="V125" s="8"/>
      <c r="W125" s="1"/>
      <c r="X125" s="1"/>
      <c r="Y125" s="8"/>
      <c r="Z125" s="8"/>
      <c r="AA125" s="8"/>
      <c r="AB125" s="8"/>
      <c r="AC125" s="8"/>
      <c r="AD125" s="8"/>
      <c r="AE125" s="8"/>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8"/>
      <c r="BW125" s="8"/>
      <c r="BX125" s="8"/>
      <c r="BY125" s="8"/>
      <c r="BZ125" s="8"/>
      <c r="CA125" s="8"/>
      <c r="CB125" s="1"/>
      <c r="CC125" s="8"/>
      <c r="CD125" s="1"/>
      <c r="CE125" s="8"/>
      <c r="CF125" s="1"/>
      <c r="CG125" s="8"/>
      <c r="CH125" s="1"/>
    </row>
    <row r="126" spans="2:86" s="211" customFormat="1" ht="15.6" customHeight="1" thickBot="1">
      <c r="B126" s="292"/>
      <c r="C126" s="386" t="s">
        <v>127</v>
      </c>
      <c r="D126" s="387"/>
      <c r="E126" s="212" t="s">
        <v>128</v>
      </c>
      <c r="F126" s="388"/>
      <c r="G126" s="214"/>
      <c r="H126" s="86" t="str">
        <f t="shared" si="23"/>
        <v>---</v>
      </c>
      <c r="I126" s="86" t="str">
        <f t="shared" si="24"/>
        <v>---</v>
      </c>
      <c r="J126" s="86" t="str">
        <f t="shared" si="25"/>
        <v>---</v>
      </c>
      <c r="K126" s="86" t="str">
        <f t="shared" si="26"/>
        <v>---</v>
      </c>
      <c r="L126" s="8"/>
      <c r="M126" s="8"/>
      <c r="N126" s="8"/>
      <c r="O126" s="8"/>
      <c r="P126" s="8"/>
      <c r="Q126" s="1"/>
      <c r="R126" s="1"/>
      <c r="S126" s="1"/>
      <c r="T126" s="1"/>
      <c r="U126" s="1"/>
      <c r="V126" s="8"/>
      <c r="W126" s="1"/>
      <c r="X126" s="1"/>
      <c r="Y126" s="8"/>
      <c r="Z126" s="8"/>
      <c r="AA126" s="8"/>
      <c r="AB126" s="8"/>
      <c r="AC126" s="8"/>
      <c r="AD126" s="8"/>
      <c r="AE126" s="8"/>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8"/>
      <c r="BW126" s="8"/>
      <c r="BX126" s="8"/>
      <c r="BY126" s="8"/>
      <c r="BZ126" s="8"/>
      <c r="CA126" s="8"/>
      <c r="CB126" s="1"/>
      <c r="CC126" s="8"/>
      <c r="CD126" s="1"/>
      <c r="CE126" s="8"/>
      <c r="CF126" s="1"/>
      <c r="CG126" s="8"/>
      <c r="CH126" s="1"/>
    </row>
    <row r="127" spans="2:86" s="211" customFormat="1" ht="17.25" customHeight="1" thickBot="1">
      <c r="B127" s="292"/>
      <c r="C127" s="386"/>
      <c r="D127" s="387"/>
      <c r="E127" s="212" t="s">
        <v>130</v>
      </c>
      <c r="F127" s="388"/>
      <c r="G127" s="214"/>
      <c r="H127" s="86" t="str">
        <f t="shared" si="23"/>
        <v>---</v>
      </c>
      <c r="I127" s="86" t="str">
        <f t="shared" si="24"/>
        <v>---</v>
      </c>
      <c r="J127" s="86" t="str">
        <f t="shared" si="25"/>
        <v>---</v>
      </c>
      <c r="K127" s="86" t="str">
        <f t="shared" si="26"/>
        <v>---</v>
      </c>
      <c r="L127" s="8"/>
      <c r="M127" s="8"/>
      <c r="N127" s="8"/>
      <c r="O127" s="8"/>
      <c r="P127" s="8"/>
      <c r="Q127" s="1"/>
      <c r="R127" s="1"/>
      <c r="S127" s="1"/>
      <c r="T127" s="1"/>
      <c r="U127" s="1"/>
      <c r="V127" s="8"/>
      <c r="W127" s="1"/>
      <c r="X127" s="1"/>
      <c r="Y127" s="8"/>
      <c r="Z127" s="8"/>
      <c r="AA127" s="8"/>
      <c r="AB127" s="8"/>
      <c r="AC127" s="8"/>
      <c r="AD127" s="8"/>
      <c r="AE127" s="8"/>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8"/>
      <c r="BW127" s="8"/>
      <c r="BX127" s="8"/>
      <c r="BY127" s="8"/>
      <c r="BZ127" s="8"/>
      <c r="CA127" s="8"/>
      <c r="CB127" s="1"/>
      <c r="CC127" s="8"/>
      <c r="CD127" s="1"/>
      <c r="CE127" s="8"/>
      <c r="CF127" s="1"/>
      <c r="CG127" s="8"/>
      <c r="CH127" s="1"/>
    </row>
    <row r="128" spans="2:86" s="211" customFormat="1" ht="15.6" customHeight="1" thickBot="1">
      <c r="B128" s="292"/>
      <c r="C128" s="386"/>
      <c r="D128" s="387"/>
      <c r="E128" s="212" t="s">
        <v>132</v>
      </c>
      <c r="F128" s="388"/>
      <c r="G128" s="214"/>
      <c r="H128" s="86" t="str">
        <f t="shared" si="23"/>
        <v>---</v>
      </c>
      <c r="I128" s="86" t="str">
        <f t="shared" si="24"/>
        <v>---</v>
      </c>
      <c r="J128" s="86" t="str">
        <f t="shared" si="25"/>
        <v>---</v>
      </c>
      <c r="K128" s="86" t="str">
        <f t="shared" si="26"/>
        <v>---</v>
      </c>
      <c r="L128" s="8"/>
      <c r="M128" s="8"/>
      <c r="N128" s="8"/>
      <c r="O128" s="8"/>
      <c r="P128" s="8"/>
      <c r="Q128" s="1"/>
      <c r="R128" s="1"/>
      <c r="S128" s="1"/>
      <c r="T128" s="1"/>
      <c r="U128" s="1"/>
      <c r="V128" s="8"/>
      <c r="W128" s="1"/>
      <c r="X128" s="1"/>
      <c r="Y128" s="8"/>
      <c r="Z128" s="8"/>
      <c r="AA128" s="8"/>
      <c r="AB128" s="8"/>
      <c r="AC128" s="8"/>
      <c r="AD128" s="8"/>
      <c r="AE128" s="8"/>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8"/>
      <c r="BW128" s="8"/>
      <c r="BX128" s="8"/>
      <c r="BY128" s="8"/>
      <c r="BZ128" s="8"/>
      <c r="CA128" s="8"/>
      <c r="CB128" s="1"/>
      <c r="CC128" s="8"/>
      <c r="CD128" s="1"/>
      <c r="CE128" s="8"/>
      <c r="CF128" s="1"/>
      <c r="CG128" s="8"/>
      <c r="CH128" s="1"/>
    </row>
    <row r="129" spans="2:86" s="211" customFormat="1" ht="15.6" customHeight="1" thickBot="1">
      <c r="B129" s="292"/>
      <c r="C129" s="386" t="s">
        <v>134</v>
      </c>
      <c r="D129" s="387"/>
      <c r="E129" s="212" t="s">
        <v>135</v>
      </c>
      <c r="F129" s="388"/>
      <c r="G129" s="214"/>
      <c r="H129" s="86" t="str">
        <f t="shared" si="23"/>
        <v>---</v>
      </c>
      <c r="I129" s="86" t="str">
        <f t="shared" si="24"/>
        <v>---</v>
      </c>
      <c r="J129" s="86" t="str">
        <f t="shared" si="25"/>
        <v>---</v>
      </c>
      <c r="K129" s="86" t="str">
        <f t="shared" si="26"/>
        <v>---</v>
      </c>
      <c r="L129" s="8"/>
      <c r="M129" s="8"/>
      <c r="N129" s="8"/>
      <c r="O129" s="8"/>
      <c r="P129" s="8"/>
      <c r="Q129" s="1"/>
      <c r="R129" s="1"/>
      <c r="S129" s="1"/>
      <c r="T129" s="1"/>
      <c r="U129" s="1"/>
      <c r="V129" s="8"/>
      <c r="W129" s="1"/>
      <c r="X129" s="1"/>
      <c r="Y129" s="8"/>
      <c r="Z129" s="8"/>
      <c r="AA129" s="8"/>
      <c r="AB129" s="8"/>
      <c r="AC129" s="8"/>
      <c r="AD129" s="8"/>
      <c r="AE129" s="8"/>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8"/>
      <c r="BW129" s="8"/>
      <c r="BX129" s="8"/>
      <c r="BY129" s="8"/>
      <c r="BZ129" s="8"/>
      <c r="CA129" s="8"/>
      <c r="CB129" s="1"/>
      <c r="CC129" s="8"/>
      <c r="CD129" s="1"/>
      <c r="CE129" s="8"/>
      <c r="CF129" s="1"/>
      <c r="CG129" s="8"/>
      <c r="CH129" s="1"/>
    </row>
    <row r="130" spans="2:86" s="211" customFormat="1" ht="15.6" customHeight="1" thickBot="1">
      <c r="B130" s="292"/>
      <c r="C130" s="386"/>
      <c r="D130" s="387"/>
      <c r="E130" s="212" t="s">
        <v>137</v>
      </c>
      <c r="F130" s="388"/>
      <c r="G130" s="214"/>
      <c r="H130" s="86" t="str">
        <f t="shared" si="23"/>
        <v>---</v>
      </c>
      <c r="I130" s="86" t="str">
        <f t="shared" si="24"/>
        <v>---</v>
      </c>
      <c r="J130" s="86" t="str">
        <f t="shared" si="25"/>
        <v>---</v>
      </c>
      <c r="K130" s="86" t="str">
        <f t="shared" si="26"/>
        <v>---</v>
      </c>
      <c r="L130" s="8"/>
      <c r="M130" s="8"/>
      <c r="N130" s="8"/>
      <c r="O130" s="8"/>
      <c r="P130" s="8"/>
      <c r="Q130" s="1"/>
      <c r="R130" s="1"/>
      <c r="S130" s="1"/>
      <c r="T130" s="1"/>
      <c r="U130" s="1"/>
      <c r="V130" s="8"/>
      <c r="W130" s="1"/>
      <c r="X130" s="1"/>
      <c r="Y130" s="8"/>
      <c r="Z130" s="8"/>
      <c r="AA130" s="8"/>
      <c r="AB130" s="8"/>
      <c r="AC130" s="8"/>
      <c r="AD130" s="8"/>
      <c r="AE130" s="8"/>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8"/>
      <c r="BW130" s="8"/>
      <c r="BX130" s="8"/>
      <c r="BY130" s="8"/>
      <c r="BZ130" s="8"/>
      <c r="CA130" s="8"/>
      <c r="CB130" s="1"/>
      <c r="CC130" s="8"/>
      <c r="CD130" s="1"/>
      <c r="CE130" s="8"/>
      <c r="CF130" s="1"/>
      <c r="CG130" s="8"/>
      <c r="CH130" s="1"/>
    </row>
    <row r="131" spans="2:86" s="211" customFormat="1" ht="15.6" customHeight="1" thickBot="1">
      <c r="B131" s="292"/>
      <c r="C131" s="386"/>
      <c r="D131" s="387"/>
      <c r="E131" s="212" t="s">
        <v>139</v>
      </c>
      <c r="F131" s="388"/>
      <c r="G131" s="214"/>
      <c r="H131" s="86" t="str">
        <f t="shared" si="23"/>
        <v>---</v>
      </c>
      <c r="I131" s="86" t="str">
        <f t="shared" si="24"/>
        <v>---</v>
      </c>
      <c r="J131" s="86" t="str">
        <f t="shared" si="25"/>
        <v>---</v>
      </c>
      <c r="K131" s="86" t="str">
        <f t="shared" si="26"/>
        <v>---</v>
      </c>
      <c r="L131" s="8"/>
      <c r="M131" s="8"/>
      <c r="N131" s="8"/>
      <c r="O131" s="8"/>
      <c r="P131" s="8"/>
      <c r="Q131" s="1"/>
      <c r="R131" s="1"/>
      <c r="S131" s="1"/>
      <c r="T131" s="1"/>
      <c r="U131" s="1"/>
      <c r="V131" s="8"/>
      <c r="W131" s="1"/>
      <c r="X131" s="1"/>
      <c r="Y131" s="8"/>
      <c r="Z131" s="8"/>
      <c r="AA131" s="8"/>
      <c r="AB131" s="8"/>
      <c r="AC131" s="8"/>
      <c r="AD131" s="8"/>
      <c r="AE131" s="8"/>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8"/>
      <c r="BW131" s="8"/>
      <c r="BX131" s="8"/>
      <c r="BY131" s="8"/>
      <c r="BZ131" s="8"/>
      <c r="CA131" s="8"/>
      <c r="CB131" s="1"/>
      <c r="CC131" s="8"/>
      <c r="CD131" s="1"/>
      <c r="CE131" s="8"/>
      <c r="CF131" s="1"/>
      <c r="CG131" s="8"/>
      <c r="CH131" s="1"/>
    </row>
    <row r="132" spans="2:86" s="211" customFormat="1" ht="15.6" customHeight="1" thickBot="1">
      <c r="B132" s="292"/>
      <c r="C132" s="386" t="s">
        <v>141</v>
      </c>
      <c r="D132" s="387"/>
      <c r="E132" s="212" t="s">
        <v>142</v>
      </c>
      <c r="F132" s="388"/>
      <c r="G132" s="214"/>
      <c r="H132" s="86" t="str">
        <f t="shared" si="23"/>
        <v>---</v>
      </c>
      <c r="I132" s="86" t="str">
        <f t="shared" si="24"/>
        <v>---</v>
      </c>
      <c r="J132" s="86" t="str">
        <f t="shared" si="25"/>
        <v>---</v>
      </c>
      <c r="K132" s="86" t="str">
        <f t="shared" si="26"/>
        <v>---</v>
      </c>
      <c r="L132" s="8"/>
      <c r="M132" s="8"/>
      <c r="N132" s="8"/>
      <c r="O132" s="8"/>
      <c r="P132" s="8"/>
      <c r="Q132" s="1"/>
      <c r="R132" s="1"/>
      <c r="S132" s="1"/>
      <c r="T132" s="1"/>
      <c r="U132" s="1"/>
      <c r="V132" s="8"/>
      <c r="W132" s="1"/>
      <c r="X132" s="1"/>
      <c r="Y132" s="8"/>
      <c r="Z132" s="8"/>
      <c r="AA132" s="8"/>
      <c r="AB132" s="8"/>
      <c r="AC132" s="8"/>
      <c r="AD132" s="8"/>
      <c r="AE132" s="8"/>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8"/>
      <c r="BW132" s="8"/>
      <c r="BX132" s="8"/>
      <c r="BY132" s="8"/>
      <c r="BZ132" s="8"/>
      <c r="CA132" s="8"/>
      <c r="CB132" s="1"/>
      <c r="CC132" s="8"/>
      <c r="CD132" s="1"/>
      <c r="CE132" s="8"/>
      <c r="CF132" s="1"/>
      <c r="CG132" s="8"/>
      <c r="CH132" s="1"/>
    </row>
    <row r="133" spans="2:86" s="211" customFormat="1" ht="15.6" customHeight="1" thickBot="1">
      <c r="B133" s="292"/>
      <c r="C133" s="386"/>
      <c r="D133" s="387"/>
      <c r="E133" s="212" t="s">
        <v>144</v>
      </c>
      <c r="F133" s="388"/>
      <c r="G133" s="214"/>
      <c r="H133" s="86" t="str">
        <f t="shared" si="23"/>
        <v>---</v>
      </c>
      <c r="I133" s="86" t="str">
        <f t="shared" si="24"/>
        <v>---</v>
      </c>
      <c r="J133" s="86" t="str">
        <f t="shared" si="25"/>
        <v>---</v>
      </c>
      <c r="K133" s="86" t="str">
        <f t="shared" si="26"/>
        <v>---</v>
      </c>
      <c r="L133" s="8"/>
      <c r="M133" s="8"/>
      <c r="N133" s="8"/>
      <c r="O133" s="8"/>
      <c r="P133" s="8"/>
      <c r="Q133" s="1"/>
      <c r="R133" s="1"/>
      <c r="S133" s="1"/>
      <c r="T133" s="1"/>
      <c r="U133" s="1"/>
      <c r="V133" s="8"/>
      <c r="W133" s="1"/>
      <c r="X133" s="1"/>
      <c r="Y133" s="8"/>
      <c r="Z133" s="8"/>
      <c r="AA133" s="8"/>
      <c r="AB133" s="8"/>
      <c r="AC133" s="8"/>
      <c r="AD133" s="8"/>
      <c r="AE133" s="8"/>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8"/>
      <c r="BW133" s="8"/>
      <c r="BX133" s="8"/>
      <c r="BY133" s="8"/>
      <c r="BZ133" s="8"/>
      <c r="CA133" s="8"/>
      <c r="CB133" s="1"/>
      <c r="CC133" s="8"/>
      <c r="CD133" s="1"/>
      <c r="CE133" s="8"/>
      <c r="CF133" s="1"/>
      <c r="CG133" s="8"/>
      <c r="CH133" s="1"/>
    </row>
    <row r="134" spans="2:86" s="211" customFormat="1" ht="15.6" customHeight="1" thickBot="1">
      <c r="B134" s="293"/>
      <c r="C134" s="386"/>
      <c r="D134" s="387"/>
      <c r="E134" s="212" t="s">
        <v>146</v>
      </c>
      <c r="F134" s="388"/>
      <c r="G134" s="214"/>
      <c r="H134" s="86" t="str">
        <f t="shared" si="23"/>
        <v>---</v>
      </c>
      <c r="I134" s="86" t="str">
        <f t="shared" si="24"/>
        <v>---</v>
      </c>
      <c r="J134" s="86" t="str">
        <f t="shared" si="25"/>
        <v>---</v>
      </c>
      <c r="K134" s="86" t="str">
        <f t="shared" si="26"/>
        <v>---</v>
      </c>
      <c r="L134" s="8"/>
      <c r="M134" s="8"/>
      <c r="N134" s="8"/>
      <c r="O134" s="8"/>
      <c r="P134" s="8"/>
      <c r="Q134" s="1"/>
      <c r="R134" s="1"/>
      <c r="S134" s="1"/>
      <c r="T134" s="1"/>
      <c r="U134" s="1"/>
      <c r="V134" s="8"/>
      <c r="W134" s="1"/>
      <c r="X134" s="1"/>
      <c r="Y134" s="8"/>
      <c r="Z134" s="8"/>
      <c r="AA134" s="8"/>
      <c r="AB134" s="8"/>
      <c r="AC134" s="8"/>
      <c r="AD134" s="8"/>
      <c r="AE134" s="8"/>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8"/>
      <c r="BW134" s="8"/>
      <c r="BX134" s="8"/>
      <c r="BY134" s="8"/>
      <c r="BZ134" s="8"/>
      <c r="CA134" s="8"/>
      <c r="CB134" s="1"/>
      <c r="CC134" s="8"/>
      <c r="CD134" s="1"/>
      <c r="CE134" s="8"/>
      <c r="CF134" s="1"/>
      <c r="CG134" s="8"/>
      <c r="CH134" s="1"/>
    </row>
    <row r="135" spans="2:86" s="211" customFormat="1" ht="15.6" customHeight="1" thickBot="1">
      <c r="B135" s="291">
        <v>3</v>
      </c>
      <c r="C135" s="337" t="s">
        <v>148</v>
      </c>
      <c r="D135" s="338"/>
      <c r="E135" s="212" t="s">
        <v>225</v>
      </c>
      <c r="F135" s="385"/>
      <c r="G135" s="214"/>
      <c r="H135" s="86" t="str">
        <f t="shared" si="23"/>
        <v>---</v>
      </c>
      <c r="I135" s="86" t="str">
        <f t="shared" si="24"/>
        <v>---</v>
      </c>
      <c r="J135" s="86" t="str">
        <f t="shared" si="25"/>
        <v>---</v>
      </c>
      <c r="K135" s="86" t="str">
        <f t="shared" si="26"/>
        <v>---</v>
      </c>
      <c r="L135" s="8"/>
      <c r="M135" s="8"/>
      <c r="N135" s="8"/>
      <c r="O135" s="8"/>
      <c r="P135" s="8"/>
      <c r="Q135" s="1"/>
      <c r="R135" s="1"/>
      <c r="S135" s="1"/>
      <c r="T135" s="1"/>
      <c r="U135" s="1"/>
      <c r="V135" s="8"/>
      <c r="W135" s="1"/>
      <c r="X135" s="1"/>
      <c r="Y135" s="8"/>
      <c r="Z135" s="8"/>
      <c r="AA135" s="8"/>
      <c r="AB135" s="8"/>
      <c r="AC135" s="8"/>
      <c r="AD135" s="8"/>
      <c r="AE135" s="8"/>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8"/>
      <c r="BW135" s="8"/>
      <c r="BX135" s="8"/>
      <c r="BY135" s="8"/>
      <c r="BZ135" s="8"/>
      <c r="CA135" s="8"/>
      <c r="CB135" s="1"/>
      <c r="CC135" s="8"/>
      <c r="CD135" s="1"/>
      <c r="CE135" s="8"/>
      <c r="CF135" s="1"/>
      <c r="CG135" s="8"/>
      <c r="CH135" s="1"/>
    </row>
    <row r="136" spans="2:86" s="211" customFormat="1" ht="15.6" customHeight="1" thickBot="1">
      <c r="B136" s="292"/>
      <c r="C136" s="339"/>
      <c r="D136" s="340"/>
      <c r="E136" s="212" t="s">
        <v>151</v>
      </c>
      <c r="F136" s="385"/>
      <c r="G136" s="214"/>
      <c r="H136" s="86" t="str">
        <f t="shared" si="23"/>
        <v>---</v>
      </c>
      <c r="I136" s="86" t="str">
        <f t="shared" si="24"/>
        <v>---</v>
      </c>
      <c r="J136" s="86" t="str">
        <f t="shared" si="25"/>
        <v>---</v>
      </c>
      <c r="K136" s="86" t="str">
        <f t="shared" si="26"/>
        <v>---</v>
      </c>
      <c r="L136" s="8"/>
      <c r="M136" s="8"/>
      <c r="N136" s="8"/>
      <c r="O136" s="8"/>
      <c r="P136" s="8"/>
      <c r="Q136" s="1"/>
      <c r="R136" s="1"/>
      <c r="S136" s="1"/>
      <c r="T136" s="1"/>
      <c r="U136" s="1"/>
      <c r="V136" s="8"/>
      <c r="W136" s="1"/>
      <c r="X136" s="1"/>
      <c r="Y136" s="8"/>
      <c r="Z136" s="8"/>
      <c r="AA136" s="8"/>
      <c r="AB136" s="8"/>
      <c r="AC136" s="8"/>
      <c r="AD136" s="8"/>
      <c r="AE136" s="8"/>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8"/>
      <c r="BW136" s="8"/>
      <c r="BX136" s="8"/>
      <c r="BY136" s="8"/>
      <c r="BZ136" s="8"/>
      <c r="CA136" s="8"/>
      <c r="CB136" s="1"/>
      <c r="CC136" s="8"/>
      <c r="CD136" s="1"/>
      <c r="CE136" s="8"/>
      <c r="CF136" s="1"/>
      <c r="CG136" s="8"/>
      <c r="CH136" s="1"/>
    </row>
    <row r="137" spans="2:86" s="211" customFormat="1" ht="15.6" customHeight="1" thickBot="1">
      <c r="B137" s="292"/>
      <c r="C137" s="341"/>
      <c r="D137" s="342"/>
      <c r="E137" s="212" t="s">
        <v>153</v>
      </c>
      <c r="F137" s="385"/>
      <c r="G137" s="214"/>
      <c r="H137" s="86" t="str">
        <f t="shared" si="23"/>
        <v>---</v>
      </c>
      <c r="I137" s="86" t="str">
        <f t="shared" si="24"/>
        <v>---</v>
      </c>
      <c r="J137" s="86" t="str">
        <f t="shared" si="25"/>
        <v>---</v>
      </c>
      <c r="K137" s="86" t="str">
        <f t="shared" si="26"/>
        <v>---</v>
      </c>
      <c r="L137" s="8"/>
      <c r="M137" s="8"/>
      <c r="N137" s="8"/>
      <c r="O137" s="8"/>
      <c r="P137" s="8"/>
      <c r="Q137" s="1"/>
      <c r="R137" s="1"/>
      <c r="S137" s="1"/>
      <c r="T137" s="1"/>
      <c r="U137" s="1"/>
      <c r="V137" s="8"/>
      <c r="W137" s="1"/>
      <c r="X137" s="1"/>
      <c r="Y137" s="8"/>
      <c r="Z137" s="8"/>
      <c r="AA137" s="8"/>
      <c r="AB137" s="8"/>
      <c r="AC137" s="8"/>
      <c r="AD137" s="8"/>
      <c r="AE137" s="8"/>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8"/>
      <c r="BW137" s="8"/>
      <c r="BX137" s="8"/>
      <c r="BY137" s="8"/>
      <c r="BZ137" s="8"/>
      <c r="CA137" s="8"/>
      <c r="CB137" s="1"/>
      <c r="CC137" s="8"/>
      <c r="CD137" s="1"/>
      <c r="CE137" s="8"/>
      <c r="CF137" s="1"/>
      <c r="CG137" s="8"/>
      <c r="CH137" s="1"/>
    </row>
    <row r="138" spans="2:86" s="211" customFormat="1" ht="15.6" customHeight="1" thickBot="1">
      <c r="B138" s="292"/>
      <c r="C138" s="337" t="s">
        <v>226</v>
      </c>
      <c r="D138" s="338"/>
      <c r="E138" s="212" t="s">
        <v>227</v>
      </c>
      <c r="F138" s="385"/>
      <c r="G138" s="214"/>
      <c r="H138" s="86" t="str">
        <f t="shared" si="23"/>
        <v>---</v>
      </c>
      <c r="I138" s="86" t="str">
        <f t="shared" si="24"/>
        <v>---</v>
      </c>
      <c r="J138" s="86" t="str">
        <f t="shared" si="25"/>
        <v>---</v>
      </c>
      <c r="K138" s="86" t="str">
        <f t="shared" si="26"/>
        <v>---</v>
      </c>
      <c r="L138" s="8"/>
      <c r="M138" s="8"/>
      <c r="N138" s="8"/>
      <c r="O138" s="8"/>
      <c r="P138" s="8"/>
      <c r="Q138" s="1"/>
      <c r="R138" s="1"/>
      <c r="S138" s="1"/>
      <c r="T138" s="1"/>
      <c r="U138" s="1"/>
      <c r="V138" s="8"/>
      <c r="W138" s="1"/>
      <c r="X138" s="1"/>
      <c r="Y138" s="8"/>
      <c r="Z138" s="8"/>
      <c r="AA138" s="8"/>
      <c r="AB138" s="8"/>
      <c r="AC138" s="8"/>
      <c r="AD138" s="8"/>
      <c r="AE138" s="8"/>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8"/>
      <c r="BW138" s="8"/>
      <c r="BX138" s="8"/>
      <c r="BY138" s="8"/>
      <c r="BZ138" s="8"/>
      <c r="CA138" s="8"/>
      <c r="CB138" s="1"/>
      <c r="CC138" s="8"/>
      <c r="CD138" s="1"/>
      <c r="CE138" s="8"/>
      <c r="CF138" s="1"/>
      <c r="CG138" s="8"/>
      <c r="CH138" s="1"/>
    </row>
    <row r="139" spans="2:86" s="211" customFormat="1" ht="15.6" customHeight="1" thickBot="1">
      <c r="B139" s="292"/>
      <c r="C139" s="339"/>
      <c r="D139" s="340"/>
      <c r="E139" s="212" t="s">
        <v>228</v>
      </c>
      <c r="F139" s="385"/>
      <c r="G139" s="214"/>
      <c r="H139" s="86" t="str">
        <f t="shared" si="23"/>
        <v>---</v>
      </c>
      <c r="I139" s="86" t="str">
        <f t="shared" si="24"/>
        <v>---</v>
      </c>
      <c r="J139" s="86" t="str">
        <f t="shared" si="25"/>
        <v>---</v>
      </c>
      <c r="K139" s="86" t="str">
        <f t="shared" si="26"/>
        <v>---</v>
      </c>
      <c r="L139" s="8"/>
      <c r="M139" s="8"/>
      <c r="N139" s="8"/>
      <c r="O139" s="8"/>
      <c r="P139" s="8"/>
      <c r="Q139" s="1"/>
      <c r="R139" s="1"/>
      <c r="S139" s="1"/>
      <c r="T139" s="1"/>
      <c r="U139" s="1"/>
      <c r="V139" s="8"/>
      <c r="W139" s="1"/>
      <c r="X139" s="1"/>
      <c r="Y139" s="8"/>
      <c r="Z139" s="8"/>
      <c r="AA139" s="8"/>
      <c r="AB139" s="8"/>
      <c r="AC139" s="8"/>
      <c r="AD139" s="8"/>
      <c r="AE139" s="8"/>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8"/>
      <c r="BW139" s="8"/>
      <c r="BX139" s="8"/>
      <c r="BY139" s="8"/>
      <c r="BZ139" s="8"/>
      <c r="CA139" s="8"/>
      <c r="CB139" s="1"/>
      <c r="CC139" s="8"/>
      <c r="CD139" s="1"/>
      <c r="CE139" s="8"/>
      <c r="CF139" s="1"/>
      <c r="CG139" s="8"/>
      <c r="CH139" s="1"/>
    </row>
    <row r="140" spans="2:86" s="211" customFormat="1" ht="15.6" customHeight="1" thickBot="1">
      <c r="B140" s="292"/>
      <c r="C140" s="339"/>
      <c r="D140" s="340"/>
      <c r="E140" s="212" t="s">
        <v>160</v>
      </c>
      <c r="F140" s="385"/>
      <c r="G140" s="214"/>
      <c r="H140" s="86" t="str">
        <f t="shared" si="23"/>
        <v>---</v>
      </c>
      <c r="I140" s="86" t="str">
        <f t="shared" si="24"/>
        <v>---</v>
      </c>
      <c r="J140" s="86" t="str">
        <f t="shared" si="25"/>
        <v>---</v>
      </c>
      <c r="K140" s="86" t="str">
        <f t="shared" si="26"/>
        <v>---</v>
      </c>
      <c r="L140" s="8"/>
      <c r="M140" s="8"/>
      <c r="N140" s="8"/>
      <c r="O140" s="8"/>
      <c r="P140" s="8"/>
      <c r="Q140" s="1"/>
      <c r="R140" s="1"/>
      <c r="S140" s="1"/>
      <c r="T140" s="1"/>
      <c r="U140" s="1"/>
      <c r="V140" s="8"/>
      <c r="W140" s="1"/>
      <c r="X140" s="1"/>
      <c r="Y140" s="8"/>
      <c r="Z140" s="8"/>
      <c r="AA140" s="8"/>
      <c r="AB140" s="8"/>
      <c r="AC140" s="8"/>
      <c r="AD140" s="8"/>
      <c r="AE140" s="8"/>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8"/>
      <c r="BW140" s="8"/>
      <c r="BX140" s="8"/>
      <c r="BY140" s="8"/>
      <c r="BZ140" s="8"/>
      <c r="CA140" s="8"/>
      <c r="CB140" s="1"/>
      <c r="CC140" s="8"/>
      <c r="CD140" s="1"/>
      <c r="CE140" s="8"/>
      <c r="CF140" s="1"/>
      <c r="CG140" s="8"/>
      <c r="CH140" s="1"/>
    </row>
    <row r="141" spans="2:86" s="211" customFormat="1" ht="15.6" customHeight="1" thickBot="1">
      <c r="B141" s="293"/>
      <c r="C141" s="341"/>
      <c r="D141" s="342"/>
      <c r="E141" s="212" t="s">
        <v>239</v>
      </c>
      <c r="F141" s="385"/>
      <c r="G141" s="389"/>
      <c r="H141" s="86" t="str">
        <f t="shared" si="23"/>
        <v>---</v>
      </c>
      <c r="I141" s="86" t="str">
        <f t="shared" si="24"/>
        <v>---</v>
      </c>
      <c r="J141" s="86" t="str">
        <f t="shared" si="25"/>
        <v>---</v>
      </c>
      <c r="K141" s="86" t="str">
        <f t="shared" si="26"/>
        <v>---</v>
      </c>
      <c r="L141" s="8"/>
      <c r="M141" s="8"/>
      <c r="N141" s="8"/>
      <c r="O141" s="8"/>
      <c r="P141" s="8"/>
      <c r="Q141" s="1"/>
      <c r="R141" s="1"/>
      <c r="S141" s="1"/>
      <c r="T141" s="1"/>
      <c r="U141" s="1"/>
      <c r="V141" s="8"/>
      <c r="W141" s="1"/>
      <c r="X141" s="1"/>
      <c r="Y141" s="8"/>
      <c r="Z141" s="8"/>
      <c r="AA141" s="8"/>
      <c r="AB141" s="8"/>
      <c r="AC141" s="8"/>
      <c r="AD141" s="8"/>
      <c r="AE141" s="8"/>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8"/>
      <c r="BW141" s="8"/>
      <c r="BX141" s="8"/>
      <c r="BY141" s="8"/>
      <c r="BZ141" s="8"/>
      <c r="CA141" s="8"/>
      <c r="CB141" s="1"/>
      <c r="CC141" s="8"/>
      <c r="CD141" s="1"/>
      <c r="CE141" s="8"/>
      <c r="CF141" s="1"/>
      <c r="CG141" s="8"/>
      <c r="CH141" s="1"/>
    </row>
    <row r="142" spans="2:86" s="211" customFormat="1" ht="16.899999999999999" thickBot="1">
      <c r="B142" s="212" t="s">
        <v>164</v>
      </c>
      <c r="C142" s="215"/>
      <c r="D142" s="215"/>
      <c r="E142" s="215"/>
      <c r="F142" s="216"/>
      <c r="G142" s="214"/>
      <c r="H142" s="89">
        <f>AS45</f>
        <v>0</v>
      </c>
      <c r="I142" s="89">
        <f>AS39</f>
        <v>0</v>
      </c>
      <c r="J142" s="8"/>
      <c r="K142" s="8"/>
      <c r="L142" s="8"/>
      <c r="M142" s="8"/>
      <c r="N142" s="8"/>
      <c r="O142" s="8"/>
      <c r="P142" s="8"/>
      <c r="Q142" s="1"/>
      <c r="R142" s="1"/>
      <c r="S142" s="1"/>
      <c r="T142" s="1"/>
      <c r="U142" s="1"/>
      <c r="V142" s="8"/>
      <c r="W142" s="1"/>
      <c r="X142" s="1"/>
      <c r="Y142" s="8"/>
      <c r="Z142" s="8"/>
      <c r="AA142" s="8"/>
      <c r="AB142" s="8"/>
      <c r="AC142" s="8"/>
      <c r="AD142" s="8"/>
      <c r="AE142" s="8"/>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8"/>
      <c r="BW142" s="8"/>
      <c r="BX142" s="8"/>
      <c r="BY142" s="8"/>
      <c r="BZ142" s="8"/>
      <c r="CA142" s="8"/>
      <c r="CB142" s="1"/>
      <c r="CC142" s="8"/>
      <c r="CD142" s="1"/>
      <c r="CE142" s="8"/>
      <c r="CF142" s="1"/>
      <c r="CG142" s="8"/>
      <c r="CH142" s="1"/>
    </row>
    <row r="143" spans="2:86" s="211" customFormat="1" ht="16.899999999999999" thickBot="1">
      <c r="B143" s="212" t="s">
        <v>166</v>
      </c>
      <c r="C143" s="215"/>
      <c r="D143" s="215"/>
      <c r="E143" s="215"/>
      <c r="F143" s="216"/>
      <c r="G143" s="214"/>
      <c r="H143" s="89">
        <f>AT45</f>
        <v>0</v>
      </c>
      <c r="I143" s="89">
        <f>AT39</f>
        <v>0</v>
      </c>
      <c r="J143" s="8"/>
      <c r="K143" s="8"/>
      <c r="L143" s="8"/>
      <c r="M143" s="8"/>
      <c r="N143" s="8"/>
      <c r="O143" s="8"/>
      <c r="P143" s="8"/>
      <c r="Q143" s="1"/>
      <c r="R143" s="1"/>
      <c r="S143" s="1"/>
      <c r="T143" s="1"/>
      <c r="U143" s="1"/>
      <c r="V143" s="8"/>
      <c r="W143" s="1"/>
      <c r="X143" s="1"/>
      <c r="Y143" s="8"/>
      <c r="Z143" s="8"/>
      <c r="AA143" s="8"/>
      <c r="AB143" s="8"/>
      <c r="AC143" s="8"/>
      <c r="AD143" s="8"/>
      <c r="AE143" s="8"/>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8"/>
      <c r="BW143" s="8"/>
      <c r="BX143" s="8"/>
      <c r="BY143" s="8"/>
      <c r="BZ143" s="8"/>
      <c r="CA143" s="8"/>
      <c r="CB143" s="1"/>
      <c r="CC143" s="8"/>
      <c r="CD143" s="1"/>
      <c r="CE143" s="8"/>
      <c r="CF143" s="1"/>
      <c r="CG143" s="8"/>
      <c r="CH143" s="1"/>
    </row>
    <row r="144" spans="2:86" s="211" customFormat="1" ht="16.899999999999999" thickBot="1">
      <c r="B144" s="212" t="s">
        <v>168</v>
      </c>
      <c r="C144" s="215"/>
      <c r="D144" s="215"/>
      <c r="E144" s="215"/>
      <c r="F144" s="216"/>
      <c r="G144" s="214"/>
      <c r="H144" s="89">
        <f>AU45</f>
        <v>0</v>
      </c>
      <c r="I144" s="89">
        <f>AU39</f>
        <v>0</v>
      </c>
      <c r="J144" s="8"/>
      <c r="K144" s="8"/>
      <c r="L144" s="8"/>
      <c r="M144" s="8"/>
      <c r="N144" s="8"/>
      <c r="O144" s="8"/>
      <c r="P144" s="8"/>
      <c r="Q144" s="1"/>
      <c r="R144" s="1"/>
      <c r="S144" s="1"/>
      <c r="T144" s="1"/>
      <c r="U144" s="1"/>
      <c r="V144" s="8"/>
      <c r="W144" s="1"/>
      <c r="X144" s="1"/>
      <c r="Y144" s="8"/>
      <c r="Z144" s="8"/>
      <c r="AA144" s="8"/>
      <c r="AB144" s="8"/>
      <c r="AC144" s="8"/>
      <c r="AD144" s="8"/>
      <c r="AE144" s="8"/>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8"/>
      <c r="BW144" s="8"/>
      <c r="BX144" s="8"/>
      <c r="BY144" s="8"/>
      <c r="BZ144" s="8"/>
      <c r="CA144" s="8"/>
      <c r="CB144" s="1"/>
      <c r="CC144" s="8"/>
      <c r="CD144" s="1"/>
      <c r="CE144" s="8"/>
      <c r="CF144" s="1"/>
      <c r="CG144" s="8"/>
      <c r="CH144" s="1"/>
    </row>
    <row r="145" spans="2:86" s="211" customFormat="1" ht="16.899999999999999" thickBot="1">
      <c r="B145" s="90"/>
      <c r="C145" s="123"/>
      <c r="D145" s="124" t="s">
        <v>170</v>
      </c>
      <c r="E145" s="125"/>
      <c r="F145" s="91"/>
      <c r="G145" s="92"/>
      <c r="H145" s="93" t="str">
        <f>IFERROR(AV46,"")</f>
        <v/>
      </c>
      <c r="I145" s="93" t="str">
        <f>IFERROR(AV40,"")</f>
        <v/>
      </c>
      <c r="J145" s="8"/>
      <c r="K145" s="8"/>
      <c r="L145" s="8"/>
      <c r="M145" s="8"/>
      <c r="N145" s="8"/>
      <c r="O145" s="8"/>
      <c r="P145" s="8"/>
      <c r="Q145" s="1"/>
      <c r="R145" s="1"/>
      <c r="S145" s="1"/>
      <c r="T145" s="1"/>
      <c r="U145" s="1"/>
      <c r="V145" s="8"/>
      <c r="W145" s="1"/>
      <c r="X145" s="1"/>
      <c r="Y145" s="8"/>
      <c r="Z145" s="8"/>
      <c r="AA145" s="8"/>
      <c r="AB145" s="8"/>
      <c r="AC145" s="8"/>
      <c r="AD145" s="8"/>
      <c r="AE145" s="8"/>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8"/>
      <c r="BW145" s="8"/>
      <c r="BX145" s="8"/>
      <c r="BY145" s="8"/>
      <c r="BZ145" s="8"/>
      <c r="CA145" s="8"/>
      <c r="CB145" s="1"/>
      <c r="CC145" s="8"/>
      <c r="CD145" s="1"/>
      <c r="CE145" s="8"/>
      <c r="CF145" s="1"/>
      <c r="CG145" s="8"/>
      <c r="CH145" s="1"/>
    </row>
    <row r="146" spans="2:86" s="211" customFormat="1" ht="13.9">
      <c r="B146" s="1"/>
      <c r="C146" s="1"/>
      <c r="D146" s="1"/>
      <c r="E146" s="1"/>
      <c r="F146" s="1"/>
      <c r="G146" s="1"/>
      <c r="H146" s="8"/>
      <c r="I146" s="8"/>
      <c r="J146" s="8"/>
      <c r="K146" s="8"/>
      <c r="L146" s="8"/>
      <c r="M146" s="8"/>
      <c r="N146" s="8"/>
      <c r="O146" s="8"/>
      <c r="P146" s="8"/>
      <c r="Q146" s="1"/>
      <c r="R146" s="1"/>
      <c r="S146" s="1"/>
      <c r="T146" s="1"/>
      <c r="U146" s="1"/>
      <c r="V146" s="8"/>
      <c r="W146" s="1"/>
      <c r="X146" s="1"/>
      <c r="Y146" s="8"/>
      <c r="Z146" s="8"/>
      <c r="AA146" s="8"/>
      <c r="AB146" s="8"/>
      <c r="AC146" s="8"/>
      <c r="AD146" s="8"/>
      <c r="AE146" s="8"/>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8"/>
      <c r="BW146" s="8"/>
      <c r="BX146" s="8"/>
      <c r="BY146" s="8"/>
      <c r="BZ146" s="8"/>
      <c r="CA146" s="8"/>
      <c r="CB146" s="1"/>
      <c r="CC146" s="8"/>
      <c r="CD146" s="1"/>
      <c r="CE146" s="8"/>
      <c r="CF146" s="1"/>
      <c r="CG146" s="8"/>
      <c r="CH146" s="1"/>
    </row>
    <row r="147" spans="2:86" s="211" customFormat="1" ht="13.15" customHeight="1">
      <c r="B147" s="328" t="s">
        <v>230</v>
      </c>
      <c r="C147" s="329"/>
      <c r="D147" s="329"/>
      <c r="E147" s="329"/>
      <c r="F147" s="329"/>
      <c r="G147" s="329"/>
      <c r="H147" s="329"/>
      <c r="I147" s="329"/>
      <c r="J147" s="329"/>
      <c r="K147" s="330"/>
      <c r="L147" s="8"/>
      <c r="M147" s="8"/>
      <c r="N147" s="8"/>
      <c r="O147" s="8"/>
      <c r="P147" s="8"/>
      <c r="Q147" s="1"/>
      <c r="R147" s="1"/>
      <c r="S147" s="1"/>
      <c r="T147" s="1"/>
      <c r="U147" s="1"/>
      <c r="V147" s="8"/>
      <c r="W147" s="1"/>
      <c r="X147" s="1"/>
      <c r="Y147" s="8"/>
      <c r="Z147" s="8"/>
      <c r="AA147" s="8"/>
      <c r="AB147" s="8"/>
      <c r="AC147" s="8"/>
      <c r="AD147" s="8"/>
      <c r="AE147" s="8"/>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8"/>
      <c r="BW147" s="8"/>
      <c r="BX147" s="8"/>
      <c r="BY147" s="8"/>
      <c r="BZ147" s="8"/>
      <c r="CA147" s="8"/>
      <c r="CB147" s="1"/>
      <c r="CC147" s="8"/>
      <c r="CD147" s="1"/>
      <c r="CE147" s="8"/>
      <c r="CF147" s="1"/>
      <c r="CG147" s="8"/>
      <c r="CH147" s="1"/>
    </row>
    <row r="148" spans="2:86" s="211" customFormat="1" ht="13.9">
      <c r="B148" s="331"/>
      <c r="C148" s="332"/>
      <c r="D148" s="332"/>
      <c r="E148" s="332"/>
      <c r="F148" s="332"/>
      <c r="G148" s="332"/>
      <c r="H148" s="332"/>
      <c r="I148" s="332"/>
      <c r="J148" s="332"/>
      <c r="K148" s="333"/>
      <c r="L148" s="8"/>
      <c r="M148" s="8"/>
      <c r="N148" s="8"/>
      <c r="O148" s="8"/>
      <c r="P148" s="8"/>
      <c r="Q148" s="1"/>
      <c r="R148" s="1"/>
      <c r="S148" s="1"/>
      <c r="T148" s="1"/>
      <c r="U148" s="1"/>
      <c r="V148" s="8"/>
      <c r="W148" s="1"/>
      <c r="X148" s="1"/>
      <c r="Y148" s="8"/>
      <c r="Z148" s="8"/>
      <c r="AA148" s="8"/>
      <c r="AB148" s="8"/>
      <c r="AC148" s="8"/>
      <c r="AD148" s="8"/>
      <c r="AE148" s="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8"/>
      <c r="BW148" s="8"/>
      <c r="BX148" s="8"/>
      <c r="BY148" s="8"/>
      <c r="BZ148" s="8"/>
      <c r="CA148" s="8"/>
      <c r="CB148" s="1"/>
      <c r="CC148" s="8"/>
      <c r="CD148" s="1"/>
      <c r="CE148" s="8"/>
      <c r="CF148" s="1"/>
      <c r="CG148" s="8"/>
      <c r="CH148" s="1"/>
    </row>
    <row r="149" spans="2:86" s="211" customFormat="1" ht="13.9">
      <c r="B149" s="331"/>
      <c r="C149" s="332"/>
      <c r="D149" s="332"/>
      <c r="E149" s="332"/>
      <c r="F149" s="332"/>
      <c r="G149" s="332"/>
      <c r="H149" s="332"/>
      <c r="I149" s="332"/>
      <c r="J149" s="332"/>
      <c r="K149" s="333"/>
      <c r="L149" s="8"/>
      <c r="M149" s="8"/>
      <c r="N149" s="8"/>
      <c r="O149" s="8"/>
      <c r="P149" s="8"/>
      <c r="Q149" s="1"/>
      <c r="R149" s="1"/>
      <c r="S149" s="1"/>
      <c r="T149" s="1"/>
      <c r="U149" s="1"/>
      <c r="V149" s="8"/>
      <c r="W149" s="1"/>
      <c r="X149" s="1"/>
      <c r="Y149" s="8"/>
      <c r="Z149" s="8"/>
      <c r="AA149" s="8"/>
      <c r="AB149" s="8"/>
      <c r="AC149" s="8"/>
      <c r="AD149" s="8"/>
      <c r="AE149" s="8"/>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8"/>
      <c r="BW149" s="8"/>
      <c r="BX149" s="8"/>
      <c r="BY149" s="8"/>
      <c r="BZ149" s="8"/>
      <c r="CA149" s="8"/>
      <c r="CB149" s="1"/>
      <c r="CC149" s="8"/>
      <c r="CD149" s="1"/>
      <c r="CE149" s="8"/>
      <c r="CF149" s="1"/>
      <c r="CG149" s="8"/>
      <c r="CH149" s="1"/>
    </row>
    <row r="150" spans="2:86" s="211" customFormat="1" ht="13.9">
      <c r="B150" s="331"/>
      <c r="C150" s="332"/>
      <c r="D150" s="332"/>
      <c r="E150" s="332"/>
      <c r="F150" s="332"/>
      <c r="G150" s="332"/>
      <c r="H150" s="332"/>
      <c r="I150" s="332"/>
      <c r="J150" s="332"/>
      <c r="K150" s="333"/>
      <c r="L150" s="8"/>
      <c r="M150" s="8"/>
      <c r="N150" s="8"/>
      <c r="O150" s="8"/>
      <c r="P150" s="8"/>
      <c r="Q150" s="1"/>
      <c r="R150" s="1"/>
      <c r="S150" s="1"/>
      <c r="T150" s="1"/>
      <c r="U150" s="1"/>
      <c r="V150" s="8"/>
      <c r="W150" s="1"/>
      <c r="X150" s="1"/>
      <c r="Y150" s="8"/>
      <c r="Z150" s="8"/>
      <c r="AA150" s="8"/>
      <c r="AB150" s="8"/>
      <c r="AC150" s="8"/>
      <c r="AD150" s="8"/>
      <c r="AE150" s="8"/>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8"/>
      <c r="BW150" s="8"/>
      <c r="BX150" s="8"/>
      <c r="BY150" s="8"/>
      <c r="BZ150" s="8"/>
      <c r="CA150" s="8"/>
      <c r="CB150" s="1"/>
      <c r="CC150" s="8"/>
      <c r="CD150" s="1"/>
      <c r="CE150" s="8"/>
      <c r="CF150" s="1"/>
      <c r="CG150" s="8"/>
      <c r="CH150" s="1"/>
    </row>
    <row r="151" spans="2:86" s="211" customFormat="1" ht="13.9">
      <c r="B151" s="331"/>
      <c r="C151" s="332"/>
      <c r="D151" s="332"/>
      <c r="E151" s="332"/>
      <c r="F151" s="332"/>
      <c r="G151" s="332"/>
      <c r="H151" s="332"/>
      <c r="I151" s="332"/>
      <c r="J151" s="332"/>
      <c r="K151" s="333"/>
      <c r="L151" s="8"/>
      <c r="M151" s="8"/>
      <c r="N151" s="8"/>
      <c r="O151" s="8"/>
      <c r="P151" s="8"/>
      <c r="Q151" s="1"/>
      <c r="R151" s="1"/>
      <c r="S151" s="1"/>
      <c r="T151" s="1"/>
      <c r="U151" s="1"/>
      <c r="V151" s="8"/>
      <c r="W151" s="1"/>
      <c r="X151" s="1"/>
      <c r="Y151" s="8"/>
      <c r="Z151" s="8"/>
      <c r="AA151" s="8"/>
      <c r="AB151" s="8"/>
      <c r="AC151" s="8"/>
      <c r="AD151" s="8"/>
      <c r="AE151" s="8"/>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8"/>
      <c r="BW151" s="8"/>
      <c r="BX151" s="8"/>
      <c r="BY151" s="8"/>
      <c r="BZ151" s="8"/>
      <c r="CA151" s="8"/>
      <c r="CB151" s="1"/>
      <c r="CC151" s="8"/>
      <c r="CD151" s="1"/>
      <c r="CE151" s="8"/>
      <c r="CF151" s="1"/>
      <c r="CG151" s="8"/>
      <c r="CH151" s="1"/>
    </row>
    <row r="152" spans="2:86" s="211" customFormat="1" ht="13.9">
      <c r="B152" s="331"/>
      <c r="C152" s="332"/>
      <c r="D152" s="332"/>
      <c r="E152" s="332"/>
      <c r="F152" s="332"/>
      <c r="G152" s="332"/>
      <c r="H152" s="332"/>
      <c r="I152" s="332"/>
      <c r="J152" s="332"/>
      <c r="K152" s="333"/>
      <c r="L152" s="8"/>
      <c r="M152" s="8"/>
      <c r="N152" s="8"/>
      <c r="O152" s="8"/>
      <c r="P152" s="8"/>
      <c r="Q152" s="1"/>
      <c r="R152" s="1"/>
      <c r="S152" s="1"/>
      <c r="T152" s="1"/>
      <c r="U152" s="1"/>
      <c r="V152" s="8"/>
      <c r="W152" s="1"/>
      <c r="X152" s="1"/>
      <c r="Y152" s="8"/>
      <c r="Z152" s="8"/>
      <c r="AA152" s="8"/>
      <c r="AB152" s="8"/>
      <c r="AC152" s="8"/>
      <c r="AD152" s="8"/>
      <c r="AE152" s="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8"/>
      <c r="BW152" s="8"/>
      <c r="BX152" s="8"/>
      <c r="BY152" s="8"/>
      <c r="BZ152" s="8"/>
      <c r="CA152" s="8"/>
      <c r="CB152" s="1"/>
      <c r="CC152" s="8"/>
      <c r="CD152" s="1"/>
      <c r="CE152" s="8"/>
      <c r="CF152" s="1"/>
      <c r="CG152" s="8"/>
      <c r="CH152" s="1"/>
    </row>
    <row r="153" spans="2:86" s="211" customFormat="1" ht="13.9">
      <c r="B153" s="331"/>
      <c r="C153" s="332"/>
      <c r="D153" s="332"/>
      <c r="E153" s="332"/>
      <c r="F153" s="332"/>
      <c r="G153" s="332"/>
      <c r="H153" s="332"/>
      <c r="I153" s="332"/>
      <c r="J153" s="332"/>
      <c r="K153" s="333"/>
      <c r="L153" s="8"/>
      <c r="M153" s="8"/>
      <c r="N153" s="8"/>
      <c r="O153" s="8"/>
      <c r="P153" s="8"/>
      <c r="Q153" s="1"/>
      <c r="R153" s="1"/>
      <c r="S153" s="1"/>
      <c r="T153" s="1"/>
      <c r="U153" s="1"/>
      <c r="V153" s="8"/>
      <c r="W153" s="1"/>
      <c r="X153" s="1"/>
      <c r="Y153" s="8"/>
      <c r="Z153" s="8"/>
      <c r="AA153" s="8"/>
      <c r="AB153" s="8"/>
      <c r="AC153" s="8"/>
      <c r="AD153" s="8"/>
      <c r="AE153" s="8"/>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8"/>
      <c r="BW153" s="8"/>
      <c r="BX153" s="8"/>
      <c r="BY153" s="8"/>
      <c r="BZ153" s="8"/>
      <c r="CA153" s="8"/>
      <c r="CB153" s="1"/>
      <c r="CC153" s="8"/>
      <c r="CD153" s="1"/>
      <c r="CE153" s="8"/>
      <c r="CF153" s="1"/>
      <c r="CG153" s="8"/>
      <c r="CH153" s="1"/>
    </row>
    <row r="154" spans="2:86" s="211" customFormat="1" ht="13.9">
      <c r="B154" s="331"/>
      <c r="C154" s="332"/>
      <c r="D154" s="332"/>
      <c r="E154" s="332"/>
      <c r="F154" s="332"/>
      <c r="G154" s="332"/>
      <c r="H154" s="332"/>
      <c r="I154" s="332"/>
      <c r="J154" s="332"/>
      <c r="K154" s="333"/>
      <c r="L154" s="8"/>
      <c r="M154" s="8"/>
      <c r="N154" s="8"/>
      <c r="O154" s="8"/>
      <c r="P154" s="8"/>
      <c r="Q154" s="1"/>
      <c r="R154" s="1"/>
      <c r="S154" s="1"/>
      <c r="T154" s="1"/>
      <c r="U154" s="1"/>
      <c r="V154" s="8"/>
      <c r="W154" s="1"/>
      <c r="X154" s="1"/>
      <c r="Y154" s="8"/>
      <c r="Z154" s="8"/>
      <c r="AA154" s="8"/>
      <c r="AB154" s="8"/>
      <c r="AC154" s="8"/>
      <c r="AD154" s="8"/>
      <c r="AE154" s="8"/>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8"/>
      <c r="BW154" s="8"/>
      <c r="BX154" s="8"/>
      <c r="BY154" s="8"/>
      <c r="BZ154" s="8"/>
      <c r="CA154" s="8"/>
      <c r="CB154" s="1"/>
      <c r="CC154" s="8"/>
      <c r="CD154" s="1"/>
      <c r="CE154" s="8"/>
      <c r="CF154" s="1"/>
      <c r="CG154" s="8"/>
      <c r="CH154" s="1"/>
    </row>
    <row r="155" spans="2:86" s="211" customFormat="1" ht="13.9">
      <c r="B155" s="331"/>
      <c r="C155" s="332"/>
      <c r="D155" s="332"/>
      <c r="E155" s="332"/>
      <c r="F155" s="332"/>
      <c r="G155" s="332"/>
      <c r="H155" s="332"/>
      <c r="I155" s="332"/>
      <c r="J155" s="332"/>
      <c r="K155" s="333"/>
      <c r="L155" s="8"/>
      <c r="M155" s="8"/>
      <c r="N155" s="8"/>
      <c r="O155" s="8"/>
      <c r="P155" s="8"/>
      <c r="Q155" s="1"/>
      <c r="R155" s="1"/>
      <c r="S155" s="1"/>
      <c r="T155" s="1"/>
      <c r="U155" s="1"/>
      <c r="V155" s="8"/>
      <c r="W155" s="1"/>
      <c r="X155" s="1"/>
      <c r="Y155" s="8"/>
      <c r="Z155" s="8"/>
      <c r="AA155" s="8"/>
      <c r="AB155" s="8"/>
      <c r="AC155" s="8"/>
      <c r="AD155" s="8"/>
      <c r="AE155" s="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8"/>
      <c r="BW155" s="8"/>
      <c r="BX155" s="8"/>
      <c r="BY155" s="8"/>
      <c r="BZ155" s="8"/>
      <c r="CA155" s="8"/>
      <c r="CB155" s="1"/>
      <c r="CC155" s="8"/>
      <c r="CD155" s="1"/>
      <c r="CE155" s="8"/>
      <c r="CF155" s="1"/>
      <c r="CG155" s="8"/>
      <c r="CH155" s="1"/>
    </row>
    <row r="156" spans="2:86" s="211" customFormat="1" ht="13.9">
      <c r="B156" s="331"/>
      <c r="C156" s="332"/>
      <c r="D156" s="332"/>
      <c r="E156" s="332"/>
      <c r="F156" s="332"/>
      <c r="G156" s="332"/>
      <c r="H156" s="332"/>
      <c r="I156" s="332"/>
      <c r="J156" s="332"/>
      <c r="K156" s="333"/>
      <c r="L156" s="8"/>
      <c r="M156" s="8"/>
      <c r="N156" s="8"/>
      <c r="O156" s="8"/>
      <c r="P156" s="8"/>
      <c r="Q156" s="1"/>
      <c r="R156" s="1"/>
      <c r="S156" s="1"/>
      <c r="T156" s="1"/>
      <c r="U156" s="1"/>
      <c r="V156" s="8"/>
      <c r="W156" s="1"/>
      <c r="X156" s="1"/>
      <c r="Y156" s="8"/>
      <c r="Z156" s="8"/>
      <c r="AA156" s="8"/>
      <c r="AB156" s="8"/>
      <c r="AC156" s="8"/>
      <c r="AD156" s="8"/>
      <c r="AE156" s="8"/>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8"/>
      <c r="BW156" s="8"/>
      <c r="BX156" s="8"/>
      <c r="BY156" s="8"/>
      <c r="BZ156" s="8"/>
      <c r="CA156" s="8"/>
      <c r="CB156" s="1"/>
      <c r="CC156" s="8"/>
      <c r="CD156" s="1"/>
      <c r="CE156" s="8"/>
      <c r="CF156" s="1"/>
      <c r="CG156" s="8"/>
      <c r="CH156" s="1"/>
    </row>
    <row r="157" spans="2:86" s="211" customFormat="1" ht="13.9">
      <c r="B157" s="331"/>
      <c r="C157" s="332"/>
      <c r="D157" s="332"/>
      <c r="E157" s="332"/>
      <c r="F157" s="332"/>
      <c r="G157" s="332"/>
      <c r="H157" s="332"/>
      <c r="I157" s="332"/>
      <c r="J157" s="332"/>
      <c r="K157" s="333"/>
      <c r="L157" s="8"/>
      <c r="M157" s="8"/>
      <c r="N157" s="8"/>
      <c r="O157" s="8"/>
      <c r="P157" s="8"/>
      <c r="Q157" s="1"/>
      <c r="R157" s="1"/>
      <c r="S157" s="1"/>
      <c r="T157" s="1"/>
      <c r="U157" s="1"/>
      <c r="V157" s="8"/>
      <c r="W157" s="1"/>
      <c r="X157" s="1"/>
      <c r="Y157" s="8"/>
      <c r="Z157" s="8"/>
      <c r="AA157" s="8"/>
      <c r="AB157" s="8"/>
      <c r="AC157" s="8"/>
      <c r="AD157" s="8"/>
      <c r="AE157" s="8"/>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8"/>
      <c r="BW157" s="8"/>
      <c r="BX157" s="8"/>
      <c r="BY157" s="8"/>
      <c r="BZ157" s="8"/>
      <c r="CA157" s="8"/>
      <c r="CB157" s="1"/>
      <c r="CC157" s="8"/>
      <c r="CD157" s="1"/>
      <c r="CE157" s="8"/>
      <c r="CF157" s="1"/>
      <c r="CG157" s="8"/>
      <c r="CH157" s="1"/>
    </row>
    <row r="158" spans="2:86" s="211" customFormat="1" ht="13.9">
      <c r="B158" s="331"/>
      <c r="C158" s="332"/>
      <c r="D158" s="332"/>
      <c r="E158" s="332"/>
      <c r="F158" s="332"/>
      <c r="G158" s="332"/>
      <c r="H158" s="332"/>
      <c r="I158" s="332"/>
      <c r="J158" s="332"/>
      <c r="K158" s="333"/>
      <c r="L158" s="8"/>
      <c r="M158" s="8"/>
      <c r="N158" s="8"/>
      <c r="O158" s="8"/>
      <c r="P158" s="8"/>
      <c r="Q158" s="1"/>
      <c r="R158" s="1"/>
      <c r="S158" s="1"/>
      <c r="T158" s="1"/>
      <c r="U158" s="1"/>
      <c r="V158" s="8"/>
      <c r="W158" s="1"/>
      <c r="X158" s="1"/>
      <c r="Y158" s="8"/>
      <c r="Z158" s="8"/>
      <c r="AA158" s="8"/>
      <c r="AB158" s="8"/>
      <c r="AC158" s="8"/>
      <c r="AD158" s="8"/>
      <c r="AE158" s="8"/>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8"/>
      <c r="BW158" s="8"/>
      <c r="BX158" s="8"/>
      <c r="BY158" s="8"/>
      <c r="BZ158" s="8"/>
      <c r="CA158" s="8"/>
      <c r="CB158" s="1"/>
      <c r="CC158" s="8"/>
      <c r="CD158" s="1"/>
      <c r="CE158" s="8"/>
      <c r="CF158" s="1"/>
      <c r="CG158" s="8"/>
      <c r="CH158" s="1"/>
    </row>
    <row r="159" spans="2:86" s="211" customFormat="1" ht="13.9">
      <c r="B159" s="331"/>
      <c r="C159" s="332"/>
      <c r="D159" s="332"/>
      <c r="E159" s="332"/>
      <c r="F159" s="332"/>
      <c r="G159" s="332"/>
      <c r="H159" s="332"/>
      <c r="I159" s="332"/>
      <c r="J159" s="332"/>
      <c r="K159" s="333"/>
      <c r="L159" s="8"/>
      <c r="M159" s="8"/>
      <c r="N159" s="8"/>
      <c r="O159" s="8"/>
      <c r="P159" s="8"/>
      <c r="Q159" s="1"/>
      <c r="R159" s="1"/>
      <c r="S159" s="1"/>
      <c r="T159" s="1"/>
      <c r="U159" s="1"/>
      <c r="V159" s="8"/>
      <c r="W159" s="1"/>
      <c r="X159" s="1"/>
      <c r="Y159" s="8"/>
      <c r="Z159" s="8"/>
      <c r="AA159" s="8"/>
      <c r="AB159" s="8"/>
      <c r="AC159" s="8"/>
      <c r="AD159" s="8"/>
      <c r="AE159" s="8"/>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8"/>
      <c r="BW159" s="8"/>
      <c r="BX159" s="8"/>
      <c r="BY159" s="8"/>
      <c r="BZ159" s="8"/>
      <c r="CA159" s="8"/>
      <c r="CB159" s="1"/>
      <c r="CC159" s="8"/>
      <c r="CD159" s="1"/>
      <c r="CE159" s="8"/>
      <c r="CF159" s="1"/>
      <c r="CG159" s="8"/>
      <c r="CH159" s="1"/>
    </row>
    <row r="160" spans="2:86" s="211" customFormat="1" ht="13.9">
      <c r="B160" s="331"/>
      <c r="C160" s="332"/>
      <c r="D160" s="332"/>
      <c r="E160" s="332"/>
      <c r="F160" s="332"/>
      <c r="G160" s="332"/>
      <c r="H160" s="332"/>
      <c r="I160" s="332"/>
      <c r="J160" s="332"/>
      <c r="K160" s="333"/>
      <c r="L160" s="8"/>
      <c r="M160" s="8"/>
      <c r="N160" s="8"/>
      <c r="O160" s="8"/>
      <c r="P160" s="8"/>
      <c r="Q160" s="1"/>
      <c r="R160" s="1"/>
      <c r="S160" s="1"/>
      <c r="T160" s="1"/>
      <c r="U160" s="1"/>
      <c r="V160" s="8"/>
      <c r="W160" s="1"/>
      <c r="X160" s="1"/>
      <c r="Y160" s="8"/>
      <c r="Z160" s="8"/>
      <c r="AA160" s="8"/>
      <c r="AB160" s="8"/>
      <c r="AC160" s="8"/>
      <c r="AD160" s="8"/>
      <c r="AE160" s="8"/>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8"/>
      <c r="BW160" s="8"/>
      <c r="BX160" s="8"/>
      <c r="BY160" s="8"/>
      <c r="BZ160" s="8"/>
      <c r="CA160" s="8"/>
      <c r="CB160" s="1"/>
      <c r="CC160" s="8"/>
      <c r="CD160" s="1"/>
      <c r="CE160" s="8"/>
      <c r="CF160" s="1"/>
      <c r="CG160" s="8"/>
      <c r="CH160" s="1"/>
    </row>
    <row r="161" spans="2:86" s="211" customFormat="1" ht="13.9">
      <c r="B161" s="334"/>
      <c r="C161" s="335"/>
      <c r="D161" s="335"/>
      <c r="E161" s="335"/>
      <c r="F161" s="335"/>
      <c r="G161" s="335"/>
      <c r="H161" s="335"/>
      <c r="I161" s="335"/>
      <c r="J161" s="335"/>
      <c r="K161" s="336"/>
      <c r="L161" s="8"/>
      <c r="M161" s="8"/>
      <c r="N161" s="8"/>
      <c r="O161" s="8"/>
      <c r="P161" s="8"/>
      <c r="Q161" s="1"/>
      <c r="R161" s="1"/>
      <c r="S161" s="1"/>
      <c r="T161" s="1"/>
      <c r="U161" s="1"/>
      <c r="V161" s="8"/>
      <c r="W161" s="1"/>
      <c r="X161" s="1"/>
      <c r="Y161" s="8"/>
      <c r="Z161" s="8"/>
      <c r="AA161" s="8"/>
      <c r="AB161" s="8"/>
      <c r="AC161" s="8"/>
      <c r="AD161" s="8"/>
      <c r="AE161" s="8"/>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8"/>
      <c r="BW161" s="8"/>
      <c r="BX161" s="8"/>
      <c r="BY161" s="8"/>
      <c r="BZ161" s="8"/>
      <c r="CA161" s="8"/>
      <c r="CB161" s="1"/>
      <c r="CC161" s="8"/>
      <c r="CD161" s="1"/>
      <c r="CE161" s="8"/>
      <c r="CF161" s="1"/>
      <c r="CG161" s="8"/>
      <c r="CH161" s="1"/>
    </row>
    <row r="162" spans="2:86" s="211" customFormat="1" ht="13.9">
      <c r="B162" s="1"/>
      <c r="C162" s="1"/>
      <c r="D162" s="1"/>
      <c r="E162" s="1"/>
      <c r="F162" s="1"/>
      <c r="G162" s="1"/>
      <c r="H162" s="8"/>
      <c r="I162" s="8"/>
      <c r="J162" s="8"/>
      <c r="K162" s="8"/>
      <c r="L162" s="8"/>
      <c r="M162" s="8"/>
      <c r="N162" s="8"/>
      <c r="O162" s="8"/>
      <c r="P162" s="8"/>
      <c r="Q162" s="1"/>
      <c r="R162" s="1"/>
      <c r="S162" s="1"/>
      <c r="T162" s="1"/>
      <c r="U162" s="1"/>
      <c r="V162" s="8"/>
      <c r="W162" s="1"/>
      <c r="X162" s="1"/>
      <c r="Y162" s="8"/>
      <c r="Z162" s="8"/>
      <c r="AA162" s="8"/>
      <c r="AB162" s="8"/>
      <c r="AC162" s="8"/>
      <c r="AD162" s="8"/>
      <c r="AE162" s="8"/>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8"/>
      <c r="BW162" s="8"/>
      <c r="BX162" s="8"/>
      <c r="BY162" s="8"/>
      <c r="BZ162" s="8"/>
      <c r="CA162" s="8"/>
      <c r="CB162" s="1"/>
      <c r="CC162" s="8"/>
      <c r="CD162" s="1"/>
      <c r="CE162" s="8"/>
      <c r="CF162" s="1"/>
      <c r="CG162" s="8"/>
      <c r="CH162" s="1"/>
    </row>
    <row r="163" spans="2:86" s="211" customFormat="1" ht="13.9">
      <c r="B163" s="1"/>
      <c r="C163" s="1"/>
      <c r="D163" s="1"/>
      <c r="E163" s="1"/>
      <c r="F163" s="1"/>
      <c r="G163" s="1"/>
      <c r="H163" s="8"/>
      <c r="I163" s="8"/>
      <c r="J163" s="8"/>
      <c r="K163" s="8"/>
      <c r="L163" s="8"/>
      <c r="M163" s="8"/>
      <c r="N163" s="8"/>
      <c r="O163" s="8"/>
      <c r="P163" s="8"/>
      <c r="Q163" s="1"/>
      <c r="R163" s="1"/>
      <c r="S163" s="1"/>
      <c r="T163" s="1"/>
      <c r="U163" s="1"/>
      <c r="V163" s="8"/>
      <c r="W163" s="1"/>
      <c r="X163" s="1"/>
      <c r="Y163" s="8"/>
      <c r="Z163" s="8"/>
      <c r="AA163" s="8"/>
      <c r="AB163" s="8"/>
      <c r="AC163" s="8"/>
      <c r="AD163" s="8"/>
      <c r="AE163" s="8"/>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8"/>
      <c r="BW163" s="8"/>
      <c r="BX163" s="8"/>
      <c r="BY163" s="8"/>
      <c r="BZ163" s="8"/>
      <c r="CA163" s="8"/>
      <c r="CB163" s="1"/>
      <c r="CC163" s="8"/>
      <c r="CD163" s="1"/>
      <c r="CE163" s="8"/>
      <c r="CF163" s="1"/>
      <c r="CG163" s="8"/>
      <c r="CH163" s="1"/>
    </row>
    <row r="164" spans="2:86" s="211" customFormat="1" ht="13.9" hidden="1">
      <c r="B164" s="1"/>
      <c r="C164" s="1"/>
      <c r="D164" s="1"/>
      <c r="E164" s="1"/>
      <c r="F164" s="1"/>
      <c r="G164" s="1"/>
      <c r="H164" s="8"/>
      <c r="I164" s="8"/>
      <c r="J164" s="8"/>
      <c r="K164" s="8"/>
      <c r="L164" s="8"/>
      <c r="M164" s="8"/>
      <c r="N164" s="8"/>
      <c r="O164" s="8"/>
      <c r="P164" s="8"/>
      <c r="Q164" s="1"/>
      <c r="R164" s="1"/>
      <c r="S164" s="1"/>
      <c r="T164" s="1"/>
      <c r="U164" s="1"/>
      <c r="V164" s="8"/>
      <c r="W164" s="1"/>
      <c r="X164" s="1"/>
      <c r="Y164" s="8"/>
      <c r="Z164" s="8"/>
      <c r="AA164" s="8"/>
      <c r="AB164" s="8"/>
      <c r="AC164" s="8"/>
      <c r="AD164" s="8"/>
      <c r="AE164" s="8"/>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8"/>
      <c r="BW164" s="8"/>
      <c r="BX164" s="8"/>
      <c r="BY164" s="8"/>
      <c r="BZ164" s="8"/>
      <c r="CA164" s="8"/>
      <c r="CB164" s="1"/>
      <c r="CC164" s="8"/>
      <c r="CD164" s="1"/>
      <c r="CE164" s="8"/>
      <c r="CF164" s="1"/>
      <c r="CG164" s="8"/>
      <c r="CH164" s="1"/>
    </row>
    <row r="165" spans="2:86" s="211" customFormat="1" ht="13.9" hidden="1">
      <c r="B165" s="1"/>
      <c r="C165" s="1"/>
      <c r="D165" s="1"/>
      <c r="E165" s="1"/>
      <c r="F165" s="1"/>
      <c r="G165" s="1"/>
      <c r="H165" s="8"/>
      <c r="I165" s="8"/>
      <c r="J165" s="8"/>
      <c r="K165" s="8"/>
      <c r="L165" s="8"/>
      <c r="M165" s="8"/>
      <c r="N165" s="8"/>
      <c r="O165" s="8"/>
      <c r="P165" s="8"/>
      <c r="Q165" s="1"/>
      <c r="R165" s="1"/>
      <c r="S165" s="1"/>
      <c r="T165" s="1"/>
      <c r="U165" s="1"/>
      <c r="V165" s="8"/>
      <c r="W165" s="1"/>
      <c r="X165" s="1"/>
      <c r="Y165" s="8"/>
      <c r="Z165" s="8"/>
      <c r="AA165" s="8"/>
      <c r="AB165" s="8"/>
      <c r="AC165" s="8"/>
      <c r="AD165" s="8"/>
      <c r="AE165" s="8"/>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8"/>
      <c r="BW165" s="8"/>
      <c r="BX165" s="8"/>
      <c r="BY165" s="8"/>
      <c r="BZ165" s="8"/>
      <c r="CA165" s="8"/>
      <c r="CB165" s="1"/>
      <c r="CC165" s="8"/>
      <c r="CD165" s="1"/>
      <c r="CE165" s="8"/>
      <c r="CF165" s="1"/>
      <c r="CG165" s="8"/>
      <c r="CH165" s="1"/>
    </row>
    <row r="166" spans="2:86" s="211" customFormat="1" ht="13.9" hidden="1">
      <c r="B166" s="1"/>
      <c r="C166" s="1"/>
      <c r="D166" s="1"/>
      <c r="E166" s="1"/>
      <c r="F166" s="1"/>
      <c r="G166" s="1"/>
      <c r="H166" s="8"/>
      <c r="I166" s="8"/>
      <c r="J166" s="8"/>
      <c r="K166" s="8"/>
      <c r="L166" s="8"/>
      <c r="M166" s="8"/>
      <c r="N166" s="8"/>
      <c r="O166" s="8"/>
      <c r="P166" s="8"/>
      <c r="Q166" s="1"/>
      <c r="R166" s="1"/>
      <c r="S166" s="1"/>
      <c r="T166" s="1"/>
      <c r="U166" s="1"/>
      <c r="V166" s="8"/>
      <c r="W166" s="1"/>
      <c r="X166" s="1"/>
      <c r="Y166" s="8"/>
      <c r="Z166" s="8"/>
      <c r="AA166" s="8"/>
      <c r="AB166" s="8"/>
      <c r="AC166" s="8"/>
      <c r="AD166" s="8"/>
      <c r="AE166" s="8"/>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8"/>
      <c r="BW166" s="8"/>
      <c r="BX166" s="8"/>
      <c r="BY166" s="8"/>
      <c r="BZ166" s="8"/>
      <c r="CA166" s="8"/>
      <c r="CB166" s="1"/>
      <c r="CC166" s="8"/>
      <c r="CD166" s="1"/>
      <c r="CE166" s="8"/>
      <c r="CF166" s="1"/>
      <c r="CG166" s="8"/>
      <c r="CH166" s="1"/>
    </row>
    <row r="167" spans="2:86" s="211" customFormat="1" ht="13.9" hidden="1">
      <c r="B167" s="1"/>
      <c r="C167" s="1"/>
      <c r="D167" s="1"/>
      <c r="E167" s="1"/>
      <c r="F167" s="1"/>
      <c r="G167" s="1"/>
      <c r="H167" s="8"/>
      <c r="I167" s="8"/>
      <c r="J167" s="8"/>
      <c r="K167" s="8"/>
      <c r="L167" s="8"/>
      <c r="M167" s="8"/>
      <c r="N167" s="8"/>
      <c r="O167" s="8"/>
      <c r="P167" s="8"/>
      <c r="Q167" s="1"/>
      <c r="R167" s="1"/>
      <c r="S167" s="1"/>
      <c r="T167" s="1"/>
      <c r="U167" s="1"/>
      <c r="V167" s="8"/>
      <c r="W167" s="1"/>
      <c r="X167" s="1"/>
      <c r="Y167" s="8"/>
      <c r="Z167" s="8"/>
      <c r="AA167" s="8"/>
      <c r="AB167" s="8"/>
      <c r="AC167" s="8"/>
      <c r="AD167" s="8"/>
      <c r="AE167" s="8"/>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8"/>
      <c r="BW167" s="8"/>
      <c r="BX167" s="8"/>
      <c r="BY167" s="8"/>
      <c r="BZ167" s="8"/>
      <c r="CA167" s="8"/>
      <c r="CB167" s="1"/>
      <c r="CC167" s="8"/>
      <c r="CD167" s="1"/>
      <c r="CE167" s="8"/>
      <c r="CF167" s="1"/>
      <c r="CG167" s="8"/>
      <c r="CH167" s="1"/>
    </row>
    <row r="168" spans="2:86" s="211" customFormat="1" ht="13.9" hidden="1">
      <c r="B168" s="1"/>
      <c r="C168" s="1"/>
      <c r="D168" s="1"/>
      <c r="E168" s="1"/>
      <c r="F168" s="1"/>
      <c r="G168" s="1"/>
      <c r="H168" s="8"/>
      <c r="I168" s="8"/>
      <c r="J168" s="8"/>
      <c r="K168" s="8"/>
      <c r="L168" s="8"/>
      <c r="M168" s="8"/>
      <c r="N168" s="8"/>
      <c r="O168" s="8"/>
      <c r="P168" s="8"/>
      <c r="Q168" s="1"/>
      <c r="R168" s="1"/>
      <c r="S168" s="1"/>
      <c r="T168" s="1"/>
      <c r="U168" s="1"/>
      <c r="V168" s="8"/>
      <c r="W168" s="1"/>
      <c r="X168" s="1"/>
      <c r="Y168" s="8"/>
      <c r="Z168" s="8"/>
      <c r="AA168" s="8"/>
      <c r="AB168" s="8"/>
      <c r="AC168" s="8"/>
      <c r="AD168" s="8"/>
      <c r="AE168" s="8"/>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8"/>
      <c r="BW168" s="8"/>
      <c r="BX168" s="8"/>
      <c r="BY168" s="8"/>
      <c r="BZ168" s="8"/>
      <c r="CA168" s="8"/>
      <c r="CB168" s="1"/>
      <c r="CC168" s="8"/>
      <c r="CD168" s="1"/>
      <c r="CE168" s="8"/>
      <c r="CF168" s="1"/>
      <c r="CG168" s="8"/>
      <c r="CH168" s="1"/>
    </row>
    <row r="169" spans="2:86" s="211" customFormat="1" ht="13.9" hidden="1">
      <c r="B169" s="1"/>
      <c r="C169" s="1"/>
      <c r="D169" s="1"/>
      <c r="E169" s="1"/>
      <c r="F169" s="1"/>
      <c r="G169" s="1"/>
      <c r="H169" s="8"/>
      <c r="I169" s="8"/>
      <c r="J169" s="8"/>
      <c r="K169" s="8"/>
      <c r="L169" s="8"/>
      <c r="M169" s="8"/>
      <c r="N169" s="8"/>
      <c r="O169" s="8"/>
      <c r="P169" s="8"/>
      <c r="Q169" s="1"/>
      <c r="R169" s="1"/>
      <c r="S169" s="1"/>
      <c r="T169" s="1"/>
      <c r="U169" s="1"/>
      <c r="V169" s="8"/>
      <c r="W169" s="1"/>
      <c r="X169" s="1"/>
      <c r="Y169" s="8"/>
      <c r="Z169" s="8"/>
      <c r="AA169" s="8"/>
      <c r="AB169" s="8"/>
      <c r="AC169" s="8"/>
      <c r="AD169" s="8"/>
      <c r="AE169" s="8"/>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8"/>
      <c r="BW169" s="8"/>
      <c r="BX169" s="8"/>
      <c r="BY169" s="8"/>
      <c r="BZ169" s="8"/>
      <c r="CA169" s="8"/>
      <c r="CB169" s="1"/>
      <c r="CC169" s="8"/>
      <c r="CD169" s="1"/>
      <c r="CE169" s="8"/>
      <c r="CF169" s="1"/>
      <c r="CG169" s="8"/>
      <c r="CH169" s="1"/>
    </row>
    <row r="170" spans="2:86" s="211" customFormat="1" ht="13.9" hidden="1">
      <c r="B170" s="1"/>
      <c r="C170" s="1"/>
      <c r="D170" s="1"/>
      <c r="E170" s="1"/>
      <c r="F170" s="1"/>
      <c r="G170" s="1"/>
      <c r="H170" s="8"/>
      <c r="I170" s="8"/>
      <c r="J170" s="8"/>
      <c r="K170" s="8"/>
      <c r="L170" s="8"/>
      <c r="M170" s="8"/>
      <c r="N170" s="8"/>
      <c r="O170" s="8"/>
      <c r="P170" s="8"/>
      <c r="Q170" s="1"/>
      <c r="R170" s="1"/>
      <c r="S170" s="1"/>
      <c r="T170" s="1"/>
      <c r="U170" s="1"/>
      <c r="V170" s="8"/>
      <c r="W170" s="1"/>
      <c r="X170" s="1"/>
      <c r="Y170" s="8"/>
      <c r="Z170" s="8"/>
      <c r="AA170" s="8"/>
      <c r="AB170" s="8"/>
      <c r="AC170" s="8"/>
      <c r="AD170" s="8"/>
      <c r="AE170" s="8"/>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8"/>
      <c r="BW170" s="8"/>
      <c r="BX170" s="8"/>
      <c r="BY170" s="8"/>
      <c r="BZ170" s="8"/>
      <c r="CA170" s="8"/>
      <c r="CB170" s="1"/>
      <c r="CC170" s="8"/>
      <c r="CD170" s="1"/>
      <c r="CE170" s="8"/>
      <c r="CF170" s="1"/>
      <c r="CG170" s="8"/>
      <c r="CH170" s="1"/>
    </row>
    <row r="171" spans="2:86" s="211" customFormat="1" ht="13.9" hidden="1">
      <c r="B171" s="1"/>
      <c r="C171" s="1"/>
      <c r="D171" s="1"/>
      <c r="E171" s="1"/>
      <c r="F171" s="1"/>
      <c r="G171" s="1"/>
      <c r="H171" s="8"/>
      <c r="I171" s="8"/>
      <c r="J171" s="8"/>
      <c r="K171" s="8"/>
      <c r="L171" s="8"/>
      <c r="M171" s="8"/>
      <c r="N171" s="8"/>
      <c r="O171" s="8"/>
      <c r="P171" s="8"/>
      <c r="Q171" s="1"/>
      <c r="R171" s="1"/>
      <c r="S171" s="1"/>
      <c r="T171" s="1"/>
      <c r="U171" s="1"/>
      <c r="V171" s="8"/>
      <c r="W171" s="1"/>
      <c r="X171" s="1"/>
      <c r="Y171" s="8"/>
      <c r="Z171" s="8"/>
      <c r="AA171" s="8"/>
      <c r="AB171" s="8"/>
      <c r="AC171" s="8"/>
      <c r="AD171" s="8"/>
      <c r="AE171" s="8"/>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8"/>
      <c r="BW171" s="8"/>
      <c r="BX171" s="8"/>
      <c r="BY171" s="8"/>
      <c r="BZ171" s="8"/>
      <c r="CA171" s="8"/>
      <c r="CB171" s="1"/>
      <c r="CC171" s="8"/>
      <c r="CD171" s="1"/>
      <c r="CE171" s="8"/>
      <c r="CF171" s="1"/>
      <c r="CG171" s="8"/>
      <c r="CH171" s="1"/>
    </row>
    <row r="172" spans="2:86" s="211" customFormat="1" ht="13.9" hidden="1">
      <c r="B172" s="1"/>
      <c r="C172" s="1"/>
      <c r="D172" s="1"/>
      <c r="E172" s="1"/>
      <c r="F172" s="1"/>
      <c r="G172" s="1"/>
      <c r="H172" s="8"/>
      <c r="I172" s="8"/>
      <c r="J172" s="8"/>
      <c r="K172" s="8"/>
      <c r="L172" s="8"/>
      <c r="M172" s="8"/>
      <c r="N172" s="8"/>
      <c r="O172" s="8"/>
      <c r="P172" s="8"/>
      <c r="Q172" s="1"/>
      <c r="R172" s="1"/>
      <c r="S172" s="1"/>
      <c r="T172" s="1"/>
      <c r="U172" s="1"/>
      <c r="V172" s="8"/>
      <c r="W172" s="1"/>
      <c r="X172" s="1"/>
      <c r="Y172" s="8"/>
      <c r="Z172" s="8"/>
      <c r="AA172" s="8"/>
      <c r="AB172" s="8"/>
      <c r="AC172" s="8"/>
      <c r="AD172" s="8"/>
      <c r="AE172" s="8"/>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8"/>
      <c r="BW172" s="8"/>
      <c r="BX172" s="8"/>
      <c r="BY172" s="8"/>
      <c r="BZ172" s="8"/>
      <c r="CA172" s="8"/>
      <c r="CB172" s="1"/>
      <c r="CC172" s="8"/>
      <c r="CD172" s="1"/>
      <c r="CE172" s="8"/>
      <c r="CF172" s="1"/>
      <c r="CG172" s="8"/>
      <c r="CH172" s="1"/>
    </row>
    <row r="173" spans="2:86" s="211" customFormat="1" ht="13.9" hidden="1">
      <c r="B173" s="1"/>
      <c r="C173" s="1"/>
      <c r="D173" s="1"/>
      <c r="E173" s="1"/>
      <c r="F173" s="1"/>
      <c r="G173" s="1"/>
      <c r="H173" s="8"/>
      <c r="I173" s="8"/>
      <c r="J173" s="8"/>
      <c r="K173" s="8"/>
      <c r="L173" s="8"/>
      <c r="M173" s="8"/>
      <c r="N173" s="8"/>
      <c r="O173" s="8"/>
      <c r="P173" s="8"/>
      <c r="Q173" s="1"/>
      <c r="R173" s="1"/>
      <c r="S173" s="1"/>
      <c r="T173" s="1"/>
      <c r="U173" s="1"/>
      <c r="V173" s="8"/>
      <c r="W173" s="1"/>
      <c r="X173" s="1"/>
      <c r="Y173" s="8"/>
      <c r="Z173" s="8"/>
      <c r="AA173" s="8"/>
      <c r="AB173" s="8"/>
      <c r="AC173" s="8"/>
      <c r="AD173" s="8"/>
      <c r="AE173" s="8"/>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8"/>
      <c r="BW173" s="8"/>
      <c r="BX173" s="8"/>
      <c r="BY173" s="8"/>
      <c r="BZ173" s="8"/>
      <c r="CA173" s="8"/>
      <c r="CB173" s="1"/>
      <c r="CC173" s="8"/>
      <c r="CD173" s="1"/>
      <c r="CE173" s="8"/>
      <c r="CF173" s="1"/>
      <c r="CG173" s="8"/>
      <c r="CH173" s="1"/>
    </row>
    <row r="174" spans="2:86" s="211" customFormat="1" ht="13.9" hidden="1">
      <c r="B174" s="1"/>
      <c r="C174" s="1"/>
      <c r="D174" s="1"/>
      <c r="E174" s="1"/>
      <c r="F174" s="1"/>
      <c r="G174" s="1"/>
      <c r="H174" s="8"/>
      <c r="I174" s="8"/>
      <c r="J174" s="8"/>
      <c r="K174" s="8"/>
      <c r="L174" s="8"/>
      <c r="M174" s="8"/>
      <c r="N174" s="8"/>
      <c r="O174" s="8"/>
      <c r="P174" s="8"/>
      <c r="Q174" s="1"/>
      <c r="R174" s="1"/>
      <c r="S174" s="1"/>
      <c r="T174" s="1"/>
      <c r="U174" s="1"/>
      <c r="V174" s="8"/>
      <c r="W174" s="1"/>
      <c r="X174" s="1"/>
      <c r="Y174" s="8"/>
      <c r="Z174" s="8"/>
      <c r="AA174" s="8"/>
      <c r="AB174" s="8"/>
      <c r="AC174" s="8"/>
      <c r="AD174" s="8"/>
      <c r="AE174" s="8"/>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8"/>
      <c r="BW174" s="8"/>
      <c r="BX174" s="8"/>
      <c r="BY174" s="8"/>
      <c r="BZ174" s="8"/>
      <c r="CA174" s="8"/>
      <c r="CB174" s="1"/>
      <c r="CC174" s="8"/>
      <c r="CD174" s="1"/>
      <c r="CE174" s="8"/>
      <c r="CF174" s="1"/>
      <c r="CG174" s="8"/>
      <c r="CH174" s="1"/>
    </row>
    <row r="175" spans="2:86" s="211" customFormat="1" ht="13.9" hidden="1">
      <c r="B175" s="1"/>
      <c r="C175" s="1"/>
      <c r="D175" s="1"/>
      <c r="E175" s="1"/>
      <c r="F175" s="1"/>
      <c r="G175" s="1"/>
      <c r="H175" s="8"/>
      <c r="I175" s="8"/>
      <c r="J175" s="8"/>
      <c r="K175" s="8"/>
      <c r="L175" s="8"/>
      <c r="M175" s="8"/>
      <c r="N175" s="8"/>
      <c r="O175" s="8"/>
      <c r="P175" s="8"/>
      <c r="Q175" s="1"/>
      <c r="R175" s="1"/>
      <c r="S175" s="1"/>
      <c r="T175" s="1"/>
      <c r="U175" s="1"/>
      <c r="V175" s="8"/>
      <c r="W175" s="1"/>
      <c r="X175" s="1"/>
      <c r="Y175" s="8"/>
      <c r="Z175" s="8"/>
      <c r="AA175" s="8"/>
      <c r="AB175" s="8"/>
      <c r="AC175" s="8"/>
      <c r="AD175" s="8"/>
      <c r="AE175" s="8"/>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8"/>
      <c r="BW175" s="8"/>
      <c r="BX175" s="8"/>
      <c r="BY175" s="8"/>
      <c r="BZ175" s="8"/>
      <c r="CA175" s="8"/>
      <c r="CB175" s="1"/>
      <c r="CC175" s="8"/>
      <c r="CD175" s="1"/>
      <c r="CE175" s="8"/>
      <c r="CF175" s="1"/>
      <c r="CG175" s="8"/>
      <c r="CH175" s="1"/>
    </row>
    <row r="176" spans="2:86" s="211" customFormat="1" ht="13.9" hidden="1">
      <c r="B176" s="1"/>
      <c r="C176" s="1"/>
      <c r="D176" s="1"/>
      <c r="E176" s="1"/>
      <c r="F176" s="1"/>
      <c r="G176" s="1"/>
      <c r="H176" s="8"/>
      <c r="I176" s="8"/>
      <c r="J176" s="8"/>
      <c r="K176" s="8"/>
      <c r="L176" s="8"/>
      <c r="M176" s="8"/>
      <c r="N176" s="8"/>
      <c r="O176" s="8"/>
      <c r="P176" s="8"/>
      <c r="Q176" s="1"/>
      <c r="R176" s="1"/>
      <c r="S176" s="1"/>
      <c r="T176" s="1"/>
      <c r="U176" s="1"/>
      <c r="V176" s="8"/>
      <c r="W176" s="1"/>
      <c r="X176" s="1"/>
      <c r="Y176" s="8"/>
      <c r="Z176" s="8"/>
      <c r="AA176" s="8"/>
      <c r="AB176" s="8"/>
      <c r="AC176" s="8"/>
      <c r="AD176" s="8"/>
      <c r="AE176" s="8"/>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8"/>
      <c r="BW176" s="8"/>
      <c r="BX176" s="8"/>
      <c r="BY176" s="8"/>
      <c r="BZ176" s="8"/>
      <c r="CA176" s="8"/>
      <c r="CB176" s="1"/>
      <c r="CC176" s="8"/>
      <c r="CD176" s="1"/>
      <c r="CE176" s="8"/>
      <c r="CF176" s="1"/>
      <c r="CG176" s="8"/>
      <c r="CH176" s="1"/>
    </row>
    <row r="177" spans="17:86" s="211" customFormat="1" ht="13.9" hidden="1">
      <c r="Q177" s="1"/>
      <c r="R177" s="1"/>
      <c r="S177" s="1"/>
      <c r="T177" s="1"/>
      <c r="U177" s="1"/>
      <c r="V177" s="8"/>
      <c r="W177" s="1"/>
      <c r="X177" s="1"/>
      <c r="Y177" s="8"/>
      <c r="Z177" s="8"/>
      <c r="AA177" s="8"/>
      <c r="AB177" s="8"/>
      <c r="AC177" s="8"/>
      <c r="AD177" s="8"/>
      <c r="AE177" s="8"/>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8"/>
      <c r="BW177" s="8"/>
      <c r="BX177" s="8"/>
      <c r="BY177" s="8"/>
      <c r="BZ177" s="8"/>
      <c r="CA177" s="8"/>
      <c r="CB177" s="1"/>
      <c r="CC177" s="8"/>
      <c r="CD177" s="1"/>
      <c r="CE177" s="8"/>
      <c r="CF177" s="1"/>
      <c r="CG177" s="8"/>
      <c r="CH177" s="1"/>
    </row>
    <row r="178" spans="17:86" s="211" customFormat="1" ht="13.9" hidden="1">
      <c r="Q178" s="1"/>
      <c r="R178" s="1"/>
      <c r="S178" s="1"/>
      <c r="T178" s="1"/>
      <c r="U178" s="1"/>
      <c r="V178" s="8"/>
      <c r="W178" s="1"/>
      <c r="X178" s="1"/>
      <c r="Y178" s="8"/>
      <c r="Z178" s="8"/>
      <c r="AA178" s="8"/>
      <c r="AB178" s="8"/>
      <c r="AC178" s="8"/>
      <c r="AD178" s="8"/>
      <c r="AE178" s="8"/>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8"/>
      <c r="BW178" s="8"/>
      <c r="BX178" s="8"/>
      <c r="BY178" s="8"/>
      <c r="BZ178" s="8"/>
      <c r="CA178" s="8"/>
      <c r="CB178" s="1"/>
      <c r="CC178" s="8"/>
      <c r="CD178" s="1"/>
      <c r="CE178" s="8"/>
      <c r="CF178" s="1"/>
      <c r="CG178" s="8"/>
      <c r="CH178" s="1"/>
    </row>
    <row r="179" spans="17:86" s="211" customFormat="1" ht="13.9" hidden="1">
      <c r="Q179" s="1"/>
      <c r="R179" s="1"/>
      <c r="S179" s="1"/>
      <c r="T179" s="1"/>
      <c r="U179" s="1"/>
      <c r="V179" s="8"/>
      <c r="W179" s="1"/>
      <c r="X179" s="1"/>
      <c r="Y179" s="8"/>
      <c r="Z179" s="8"/>
      <c r="AA179" s="8"/>
      <c r="AB179" s="8"/>
      <c r="AC179" s="8"/>
      <c r="AD179" s="8"/>
      <c r="AE179" s="8"/>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8"/>
      <c r="BW179" s="8"/>
      <c r="BX179" s="8"/>
      <c r="BY179" s="8"/>
      <c r="BZ179" s="8"/>
      <c r="CA179" s="8"/>
      <c r="CB179" s="1"/>
      <c r="CC179" s="8"/>
      <c r="CD179" s="1"/>
      <c r="CE179" s="8"/>
      <c r="CF179" s="1"/>
      <c r="CG179" s="8"/>
      <c r="CH179" s="1"/>
    </row>
    <row r="180" spans="17:86" ht="12.75" customHeight="1">
      <c r="Q180" s="1"/>
      <c r="R180" s="1"/>
      <c r="S180" s="1"/>
      <c r="T180" s="1"/>
      <c r="U180" s="1"/>
      <c r="V180" s="8"/>
      <c r="W180" s="1"/>
      <c r="X180" s="1"/>
      <c r="Y180" s="8"/>
      <c r="Z180" s="8"/>
      <c r="AA180" s="8"/>
      <c r="AB180" s="8"/>
      <c r="AC180" s="8"/>
      <c r="AD180" s="8"/>
      <c r="AE180" s="8"/>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8"/>
      <c r="BH180" s="8"/>
      <c r="BI180" s="8"/>
      <c r="BJ180" s="8"/>
      <c r="BK180" s="8"/>
      <c r="BL180" s="8"/>
      <c r="BM180" s="8"/>
      <c r="BN180" s="8"/>
      <c r="BO180" s="8"/>
      <c r="BP180" s="8"/>
      <c r="BQ180" s="8"/>
      <c r="BR180" s="8"/>
      <c r="BS180" s="8"/>
      <c r="BT180" s="8"/>
      <c r="BU180" s="8"/>
      <c r="BV180" s="8"/>
      <c r="BW180" s="8"/>
      <c r="BX180" s="8"/>
      <c r="BY180" s="8"/>
      <c r="BZ180" s="8"/>
      <c r="CA180" s="8"/>
      <c r="CB180" s="1"/>
      <c r="CC180" s="8"/>
      <c r="CD180" s="1"/>
      <c r="CE180" s="8"/>
      <c r="CF180" s="1"/>
      <c r="CG180" s="8"/>
      <c r="CH180" s="1"/>
    </row>
    <row r="181" spans="17:86" ht="12.75" customHeight="1">
      <c r="Q181" s="1"/>
      <c r="R181" s="1"/>
      <c r="S181" s="1"/>
      <c r="T181" s="1"/>
      <c r="U181" s="1"/>
      <c r="V181" s="8"/>
      <c r="W181" s="1"/>
      <c r="X181" s="1"/>
      <c r="Y181" s="8"/>
      <c r="Z181" s="8"/>
      <c r="AA181" s="8"/>
      <c r="AB181" s="8"/>
      <c r="AC181" s="8"/>
      <c r="AD181" s="8"/>
      <c r="AE181" s="8"/>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8"/>
      <c r="BH181" s="8"/>
      <c r="BI181" s="8"/>
      <c r="BJ181" s="8"/>
      <c r="BK181" s="8"/>
      <c r="BL181" s="8"/>
      <c r="BM181" s="8"/>
      <c r="BN181" s="8"/>
      <c r="BO181" s="8"/>
      <c r="BP181" s="8"/>
      <c r="BQ181" s="8"/>
      <c r="BR181" s="8"/>
      <c r="BS181" s="8"/>
      <c r="BT181" s="8"/>
      <c r="BU181" s="8"/>
      <c r="BV181" s="8"/>
      <c r="BW181" s="8"/>
      <c r="BX181" s="8"/>
      <c r="BY181" s="8"/>
      <c r="BZ181" s="8"/>
      <c r="CA181" s="8"/>
      <c r="CB181" s="1"/>
      <c r="CC181" s="8"/>
      <c r="CD181" s="1"/>
      <c r="CE181" s="8"/>
      <c r="CF181" s="1"/>
      <c r="CG181" s="8"/>
      <c r="CH181" s="1"/>
    </row>
    <row r="182" spans="17:86" ht="12.75" customHeight="1">
      <c r="Q182" s="1"/>
      <c r="R182" s="1"/>
      <c r="S182" s="1"/>
      <c r="T182" s="1"/>
      <c r="U182" s="1"/>
      <c r="V182" s="8"/>
      <c r="W182" s="1"/>
      <c r="X182" s="1"/>
      <c r="Y182" s="8"/>
      <c r="Z182" s="8"/>
      <c r="AA182" s="8"/>
      <c r="AB182" s="8"/>
      <c r="AC182" s="8"/>
      <c r="AD182" s="8"/>
      <c r="AE182" s="8"/>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8"/>
      <c r="BH182" s="8"/>
      <c r="BI182" s="8"/>
      <c r="BJ182" s="8"/>
      <c r="BK182" s="8"/>
      <c r="BL182" s="8"/>
      <c r="BM182" s="8"/>
      <c r="BN182" s="8"/>
      <c r="BO182" s="8"/>
      <c r="BP182" s="8"/>
      <c r="BQ182" s="8"/>
      <c r="BR182" s="8"/>
      <c r="BS182" s="8"/>
      <c r="BT182" s="8"/>
      <c r="BU182" s="8"/>
      <c r="BV182" s="8"/>
      <c r="BW182" s="8"/>
      <c r="BX182" s="8"/>
      <c r="BY182" s="8"/>
      <c r="BZ182" s="8"/>
      <c r="CA182" s="8"/>
      <c r="CB182" s="1"/>
      <c r="CC182" s="8"/>
      <c r="CD182" s="1"/>
      <c r="CE182" s="8"/>
      <c r="CF182" s="1"/>
      <c r="CG182" s="8"/>
      <c r="CH182" s="1"/>
    </row>
    <row r="183" spans="17:86" ht="12.75" customHeight="1">
      <c r="Q183" s="1"/>
      <c r="R183" s="1"/>
      <c r="S183" s="1"/>
      <c r="T183" s="1"/>
      <c r="U183" s="1"/>
      <c r="V183" s="8"/>
      <c r="W183" s="1"/>
      <c r="X183" s="1"/>
      <c r="Y183" s="8"/>
      <c r="Z183" s="8"/>
      <c r="AA183" s="8"/>
      <c r="AB183" s="8"/>
      <c r="AC183" s="8"/>
      <c r="AD183" s="8"/>
      <c r="AE183" s="8"/>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8"/>
      <c r="BH183" s="8"/>
      <c r="BI183" s="8"/>
      <c r="BJ183" s="8"/>
      <c r="BK183" s="8"/>
      <c r="BL183" s="8"/>
      <c r="BM183" s="8"/>
      <c r="BN183" s="8"/>
      <c r="BO183" s="8"/>
      <c r="BP183" s="8"/>
      <c r="BQ183" s="8"/>
      <c r="BR183" s="8"/>
      <c r="BS183" s="8"/>
      <c r="BT183" s="8"/>
      <c r="BU183" s="8"/>
      <c r="BV183" s="8"/>
      <c r="BW183" s="8"/>
      <c r="BX183" s="8"/>
      <c r="BY183" s="8"/>
      <c r="BZ183" s="8"/>
      <c r="CA183" s="8"/>
      <c r="CB183" s="1"/>
      <c r="CC183" s="8"/>
      <c r="CD183" s="1"/>
      <c r="CE183" s="8"/>
      <c r="CF183" s="1"/>
      <c r="CG183" s="8"/>
      <c r="CH183" s="1"/>
    </row>
    <row r="184" spans="17:86" ht="12.75" customHeight="1">
      <c r="Q184" s="1"/>
      <c r="R184" s="1"/>
      <c r="S184" s="1"/>
      <c r="T184" s="1"/>
      <c r="U184" s="1"/>
      <c r="V184" s="8"/>
      <c r="W184" s="1"/>
      <c r="X184" s="1"/>
      <c r="Y184" s="8"/>
      <c r="Z184" s="8"/>
      <c r="AA184" s="8"/>
      <c r="AB184" s="8"/>
      <c r="AC184" s="8"/>
      <c r="AD184" s="8"/>
      <c r="AE184" s="8"/>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8"/>
      <c r="BH184" s="8"/>
      <c r="BI184" s="8"/>
      <c r="BJ184" s="8"/>
      <c r="BK184" s="8"/>
      <c r="BL184" s="8"/>
      <c r="BM184" s="8"/>
      <c r="BN184" s="8"/>
      <c r="BO184" s="8"/>
      <c r="BP184" s="8"/>
      <c r="BQ184" s="8"/>
      <c r="BR184" s="8"/>
      <c r="BS184" s="8"/>
      <c r="BT184" s="8"/>
      <c r="BU184" s="8"/>
      <c r="BV184" s="8"/>
      <c r="BW184" s="8"/>
      <c r="BX184" s="8"/>
      <c r="BY184" s="8"/>
      <c r="BZ184" s="8"/>
      <c r="CA184" s="8"/>
      <c r="CB184" s="1"/>
      <c r="CC184" s="8"/>
      <c r="CD184" s="1"/>
      <c r="CE184" s="8"/>
      <c r="CF184" s="1"/>
      <c r="CG184" s="8"/>
      <c r="CH184" s="1"/>
    </row>
    <row r="185" spans="17:86" ht="12.75" customHeight="1">
      <c r="Q185" s="1"/>
      <c r="R185" s="1"/>
      <c r="S185" s="1"/>
      <c r="T185" s="1"/>
      <c r="U185" s="1"/>
      <c r="V185" s="8"/>
      <c r="W185" s="1"/>
      <c r="X185" s="1"/>
      <c r="Y185" s="8"/>
      <c r="Z185" s="8"/>
      <c r="AA185" s="8"/>
      <c r="AB185" s="8"/>
      <c r="AC185" s="8"/>
      <c r="AD185" s="8"/>
      <c r="AE185" s="8"/>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8"/>
      <c r="BH185" s="8"/>
      <c r="BI185" s="8"/>
      <c r="BJ185" s="8"/>
      <c r="BK185" s="8"/>
      <c r="BL185" s="8"/>
      <c r="BM185" s="8"/>
      <c r="BN185" s="8"/>
      <c r="BO185" s="8"/>
      <c r="BP185" s="8"/>
      <c r="BQ185" s="8"/>
      <c r="BR185" s="8"/>
      <c r="BS185" s="8"/>
      <c r="BT185" s="8"/>
      <c r="BU185" s="8"/>
      <c r="BV185" s="8"/>
      <c r="BW185" s="8"/>
      <c r="BX185" s="8"/>
      <c r="BY185" s="8"/>
      <c r="BZ185" s="8"/>
      <c r="CA185" s="8"/>
      <c r="CB185" s="1"/>
      <c r="CC185" s="8"/>
      <c r="CD185" s="1"/>
      <c r="CE185" s="8"/>
      <c r="CF185" s="1"/>
      <c r="CG185" s="8"/>
      <c r="CH185" s="1"/>
    </row>
  </sheetData>
  <protectedRanges>
    <protectedRange sqref="BG40:BQ61 BM81:BM110 AM116:AO143 BQ3:BZ30 T3:AC30" name="Expected"/>
    <protectedRange sqref="H3:S30" name="Year5Range"/>
  </protectedRanges>
  <mergeCells count="41">
    <mergeCell ref="B147:K161"/>
    <mergeCell ref="B123:B134"/>
    <mergeCell ref="C123:D125"/>
    <mergeCell ref="C126:D128"/>
    <mergeCell ref="C129:D131"/>
    <mergeCell ref="C132:D134"/>
    <mergeCell ref="B135:B141"/>
    <mergeCell ref="C135:D137"/>
    <mergeCell ref="C138:D141"/>
    <mergeCell ref="C113:D113"/>
    <mergeCell ref="E113:G113"/>
    <mergeCell ref="B114:B122"/>
    <mergeCell ref="C114:D115"/>
    <mergeCell ref="C116:D119"/>
    <mergeCell ref="C120:D122"/>
    <mergeCell ref="B39:D39"/>
    <mergeCell ref="E39:H39"/>
    <mergeCell ref="I39:K39"/>
    <mergeCell ref="B40:D40"/>
    <mergeCell ref="E40:H40"/>
    <mergeCell ref="I40:K40"/>
    <mergeCell ref="B38:K38"/>
    <mergeCell ref="B12:B23"/>
    <mergeCell ref="C12:D14"/>
    <mergeCell ref="C15:D17"/>
    <mergeCell ref="C18:D20"/>
    <mergeCell ref="C21:D23"/>
    <mergeCell ref="B24:B30"/>
    <mergeCell ref="C24:D26"/>
    <mergeCell ref="C27:D30"/>
    <mergeCell ref="B31:G31"/>
    <mergeCell ref="B32:G32"/>
    <mergeCell ref="B33:G33"/>
    <mergeCell ref="B34:F34"/>
    <mergeCell ref="B36:C37"/>
    <mergeCell ref="C2:D2"/>
    <mergeCell ref="E2:G2"/>
    <mergeCell ref="B3:B11"/>
    <mergeCell ref="C3:D4"/>
    <mergeCell ref="C5:D8"/>
    <mergeCell ref="C9:D11"/>
  </mergeCells>
  <conditionalFormatting sqref="D46:D48 F46:F48 H46:H48 J46:J48">
    <cfRule type="containsErrors" dxfId="125" priority="14">
      <formula>ISERROR(D46)</formula>
    </cfRule>
  </conditionalFormatting>
  <conditionalFormatting sqref="H114:I141">
    <cfRule type="containsText" dxfId="124" priority="4" operator="containsText" text="error">
      <formula>NOT(ISERROR(SEARCH("error",H114)))</formula>
    </cfRule>
  </conditionalFormatting>
  <conditionalFormatting sqref="H114:K141">
    <cfRule type="containsText" dxfId="123" priority="5" operator="containsText" text="80">
      <formula>NOT(ISERROR(SEARCH("80",H114)))</formula>
    </cfRule>
    <cfRule type="containsText" dxfId="122" priority="6" operator="containsText" text="60-79">
      <formula>NOT(ISERROR(SEARCH("60-79",H114)))</formula>
    </cfRule>
    <cfRule type="containsText" dxfId="121" priority="7" operator="containsText" text="&lt;60">
      <formula>NOT(ISERROR(SEARCH("&lt;60",H114)))</formula>
    </cfRule>
  </conditionalFormatting>
  <conditionalFormatting sqref="H3:R30">
    <cfRule type="containsText" dxfId="120" priority="8" operator="containsText" text="*80">
      <formula>NOT(ISERROR(SEARCH("*80",H3)))</formula>
    </cfRule>
    <cfRule type="containsText" dxfId="119" priority="9" operator="containsText" text="60-79">
      <formula>NOT(ISERROR(SEARCH("60-79",H3)))</formula>
    </cfRule>
    <cfRule type="containsText" dxfId="118" priority="10" operator="containsText" text="&lt;60">
      <formula>NOT(ISERROR(SEARCH("&lt;60",H3)))</formula>
    </cfRule>
  </conditionalFormatting>
  <conditionalFormatting sqref="I145">
    <cfRule type="containsText" dxfId="117" priority="1" operator="containsText" text="80">
      <formula>NOT(ISERROR(SEARCH("80",I145)))</formula>
    </cfRule>
    <cfRule type="containsText" dxfId="116" priority="2" operator="containsText" text="60-79">
      <formula>NOT(ISERROR(SEARCH("60-79",I145)))</formula>
    </cfRule>
    <cfRule type="containsText" dxfId="115" priority="3" operator="containsText" text="&lt;60">
      <formula>NOT(ISERROR(SEARCH("&lt;60",I145)))</formula>
    </cfRule>
  </conditionalFormatting>
  <conditionalFormatting sqref="T3:AC30 AF3:AO30 AQ3:AQ30 BE3:BO30 BQ3:BZ30">
    <cfRule type="containsText" dxfId="114" priority="11" operator="containsText" text="*80">
      <formula>NOT(ISERROR(SEARCH("*80",T3)))</formula>
    </cfRule>
    <cfRule type="containsText" dxfId="113" priority="12" operator="containsText" text="60-79">
      <formula>NOT(ISERROR(SEARCH("60-79",T3)))</formula>
    </cfRule>
    <cfRule type="containsText" dxfId="112" priority="13" operator="containsText" text="&lt;60">
      <formula>NOT(ISERROR(SEARCH("&lt;60",T3)))</formula>
    </cfRule>
  </conditionalFormatting>
  <dataValidations count="2">
    <dataValidation type="list" allowBlank="1" showInputMessage="1" showErrorMessage="1" errorTitle="Error in entry" error="Please use list items only." sqref="T3:AC30 H3:R30" xr:uid="{2667D460-7383-4200-A6AC-2FFE69A8E70C}">
      <formula1>ValidDepts</formula1>
    </dataValidation>
    <dataValidation allowBlank="1" showInputMessage="1" showErrorMessage="1" errorTitle="Error in entry" error="Please use list items only." sqref="BG40:BQ61 BE38:BO38 BE31:BO34 AP116:AZ143 BQ31:BZ34 AF3:AO33" xr:uid="{E6C4BDB5-FD7A-45AB-9C83-F96520FEA30C}"/>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11"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084B0-5208-443F-9355-56F4A176A9C3}">
  <sheetPr>
    <pageSetUpPr fitToPage="1"/>
  </sheetPr>
  <dimension ref="A1:CI185"/>
  <sheetViews>
    <sheetView showGridLines="0" zoomScale="80" zoomScaleNormal="80" zoomScaleSheetLayoutView="80" zoomScalePageLayoutView="25" workbookViewId="0"/>
  </sheetViews>
  <sheetFormatPr defaultColWidth="0" defaultRowHeight="0" customHeight="1" zeroHeight="1"/>
  <cols>
    <col min="1" max="1" width="2.7109375" style="210" customWidth="1"/>
    <col min="2" max="2" width="11.42578125" style="210" customWidth="1"/>
    <col min="3" max="6" width="10.7109375" style="210" customWidth="1"/>
    <col min="7" max="7" width="20.42578125" style="210" customWidth="1"/>
    <col min="8" max="13" width="10.7109375" style="211" customWidth="1"/>
    <col min="14" max="16" width="10.7109375" style="211" hidden="1" customWidth="1"/>
    <col min="17" max="18" width="10.7109375" style="210" hidden="1" customWidth="1"/>
    <col min="19" max="19" width="2.7109375" style="210" customWidth="1"/>
    <col min="20" max="21" width="10.7109375" style="210" customWidth="1"/>
    <col min="22" max="22" width="10.7109375" style="211" customWidth="1"/>
    <col min="23" max="23" width="10.7109375" style="210" customWidth="1"/>
    <col min="24" max="24" width="11.7109375" style="210" customWidth="1"/>
    <col min="25" max="29" width="10.7109375" style="211" hidden="1" customWidth="1"/>
    <col min="30" max="30" width="2.7109375" style="211" customWidth="1"/>
    <col min="31" max="31" width="0.42578125" style="211" customWidth="1"/>
    <col min="32" max="32" width="9.85546875" style="210" hidden="1" customWidth="1"/>
    <col min="33" max="35" width="4.85546875" style="210" hidden="1" customWidth="1"/>
    <col min="36" max="36" width="5" style="210" hidden="1" customWidth="1"/>
    <col min="37" max="41" width="4.85546875" style="210" hidden="1" customWidth="1"/>
    <col min="42" max="43" width="0.28515625" style="210" hidden="1" customWidth="1"/>
    <col min="44" max="44" width="29" style="210" hidden="1" customWidth="1"/>
    <col min="45" max="45" width="14.5703125" style="210" hidden="1" customWidth="1"/>
    <col min="46" max="46" width="16.42578125" style="210" hidden="1" customWidth="1"/>
    <col min="47" max="47" width="13.140625" style="210" hidden="1" customWidth="1"/>
    <col min="48" max="48" width="16.42578125" style="210" hidden="1" customWidth="1"/>
    <col min="49" max="49" width="13" style="210" hidden="1" customWidth="1"/>
    <col min="50" max="50" width="13.140625" style="210" hidden="1" customWidth="1"/>
    <col min="51" max="51" width="0.28515625" style="210" hidden="1" customWidth="1"/>
    <col min="52" max="52" width="31" style="210" hidden="1" customWidth="1"/>
    <col min="53" max="53" width="9.85546875" style="210" hidden="1" customWidth="1"/>
    <col min="54" max="55" width="0.28515625" style="210" hidden="1" customWidth="1"/>
    <col min="56" max="56" width="24.5703125" style="210" hidden="1" customWidth="1"/>
    <col min="57" max="57" width="37.42578125" style="210" hidden="1" customWidth="1"/>
    <col min="58" max="58" width="6.7109375" style="210" hidden="1" customWidth="1"/>
    <col min="59" max="60" width="6.7109375" style="211" hidden="1" customWidth="1"/>
    <col min="61" max="67" width="5.5703125" style="211" hidden="1" customWidth="1"/>
    <col min="68" max="68" width="24.5703125" style="211" hidden="1" customWidth="1"/>
    <col min="69" max="69" width="39.7109375" style="211" hidden="1" customWidth="1"/>
    <col min="70" max="73" width="6.7109375" style="211" hidden="1" customWidth="1"/>
    <col min="74" max="78" width="5.5703125" style="211" hidden="1" customWidth="1"/>
    <col min="79" max="79" width="0.28515625" style="211" hidden="1" customWidth="1"/>
    <col min="80" max="80" width="0.28515625" style="210" hidden="1" customWidth="1"/>
    <col min="81" max="81" width="0.28515625" style="211" hidden="1" customWidth="1"/>
    <col min="82" max="82" width="0.28515625" style="210" hidden="1" customWidth="1"/>
    <col min="83" max="83" width="0.28515625" style="211" hidden="1" customWidth="1"/>
    <col min="84" max="84" width="0.28515625" style="210" hidden="1" customWidth="1"/>
    <col min="85" max="85" width="0.28515625" style="211" hidden="1" customWidth="1"/>
    <col min="86" max="86" width="0.28515625" style="210" hidden="1" customWidth="1"/>
    <col min="87" max="87" width="0.28515625" style="211" hidden="1" customWidth="1"/>
    <col min="88" max="16384" width="0.28515625" style="210" hidden="1"/>
  </cols>
  <sheetData>
    <row r="1" spans="2:87" ht="7.15" customHeight="1" thickBot="1">
      <c r="B1" s="1"/>
      <c r="C1" s="1"/>
      <c r="D1" s="1"/>
      <c r="E1" s="1"/>
      <c r="F1" s="1"/>
      <c r="G1" s="1"/>
      <c r="H1" s="2"/>
      <c r="I1" s="3"/>
      <c r="J1" s="3"/>
      <c r="K1" s="3"/>
      <c r="L1" s="3"/>
      <c r="M1" s="4"/>
      <c r="N1" s="4"/>
      <c r="O1" s="4"/>
      <c r="P1" s="4"/>
      <c r="Q1" s="1"/>
      <c r="R1" s="1"/>
      <c r="S1" s="1"/>
      <c r="T1" s="1"/>
      <c r="U1" s="1"/>
      <c r="V1" s="3"/>
      <c r="W1" s="1"/>
      <c r="X1" s="1"/>
      <c r="Y1" s="3"/>
      <c r="Z1" s="3"/>
      <c r="AA1" s="3"/>
      <c r="AB1" s="3"/>
      <c r="AC1" s="3"/>
      <c r="AD1" s="3"/>
      <c r="AE1" s="3"/>
      <c r="AF1" s="1"/>
      <c r="AG1" s="1"/>
      <c r="AH1" s="1"/>
      <c r="AI1" s="1"/>
      <c r="AJ1" s="1"/>
      <c r="AK1" s="1"/>
      <c r="AL1" s="1"/>
      <c r="AM1" s="1"/>
      <c r="AN1" s="1"/>
      <c r="AO1" s="1"/>
      <c r="AP1" s="1"/>
      <c r="AQ1" s="1"/>
      <c r="AR1" s="5" t="s">
        <v>34</v>
      </c>
      <c r="AS1" s="5"/>
      <c r="AT1" s="1"/>
      <c r="AU1" s="1"/>
      <c r="AV1" s="1"/>
      <c r="AW1" s="1"/>
      <c r="AX1" s="1"/>
      <c r="AY1" s="1"/>
      <c r="AZ1" s="1" t="s">
        <v>35</v>
      </c>
      <c r="BA1" s="1"/>
      <c r="BB1" s="1"/>
      <c r="BC1" s="1"/>
      <c r="BD1" s="1"/>
      <c r="BE1" s="5" t="s">
        <v>36</v>
      </c>
      <c r="BF1" s="5"/>
      <c r="BG1" s="6"/>
      <c r="BH1" s="7"/>
      <c r="BI1" s="3"/>
      <c r="BJ1" s="3"/>
      <c r="BK1" s="3"/>
      <c r="BL1" s="8"/>
      <c r="BM1" s="8"/>
      <c r="BN1" s="8"/>
      <c r="BO1" s="4"/>
      <c r="BP1" s="4"/>
      <c r="BQ1" s="9" t="s">
        <v>37</v>
      </c>
      <c r="BR1" s="10"/>
      <c r="BS1" s="10"/>
      <c r="BT1" s="10"/>
      <c r="BU1" s="11"/>
      <c r="BV1" s="8"/>
      <c r="BW1" s="8"/>
      <c r="BX1" s="8"/>
      <c r="BY1" s="8"/>
      <c r="BZ1" s="8"/>
      <c r="CA1" s="8"/>
      <c r="CB1" s="1"/>
      <c r="CC1" s="3"/>
      <c r="CD1" s="1"/>
      <c r="CE1" s="3"/>
      <c r="CF1" s="1"/>
      <c r="CG1" s="3"/>
      <c r="CH1" s="1"/>
      <c r="CI1" s="3"/>
    </row>
    <row r="2" spans="2:87" ht="41.65" customHeight="1" thickBot="1">
      <c r="B2" s="12" t="s">
        <v>38</v>
      </c>
      <c r="C2" s="279" t="s">
        <v>39</v>
      </c>
      <c r="D2" s="280"/>
      <c r="E2" s="279" t="s">
        <v>40</v>
      </c>
      <c r="F2" s="281"/>
      <c r="G2" s="280"/>
      <c r="H2" s="146" t="s">
        <v>41</v>
      </c>
      <c r="I2" s="145" t="s">
        <v>42</v>
      </c>
      <c r="J2" s="147" t="s">
        <v>43</v>
      </c>
      <c r="K2" s="153" t="s">
        <v>44</v>
      </c>
      <c r="L2" s="148" t="s">
        <v>45</v>
      </c>
      <c r="M2" s="13" t="s">
        <v>46</v>
      </c>
      <c r="N2" s="13" t="s">
        <v>47</v>
      </c>
      <c r="O2" s="13" t="s">
        <v>48</v>
      </c>
      <c r="P2" s="13" t="s">
        <v>49</v>
      </c>
      <c r="Q2" s="13" t="s">
        <v>50</v>
      </c>
      <c r="R2" s="14" t="s">
        <v>51</v>
      </c>
      <c r="S2" s="1"/>
      <c r="T2" s="146" t="s">
        <v>52</v>
      </c>
      <c r="U2" s="150" t="s">
        <v>53</v>
      </c>
      <c r="V2" s="154" t="s">
        <v>54</v>
      </c>
      <c r="W2" s="149" t="s">
        <v>55</v>
      </c>
      <c r="X2" s="151" t="s">
        <v>56</v>
      </c>
      <c r="Y2" s="15" t="s">
        <v>57</v>
      </c>
      <c r="Z2" s="15" t="s">
        <v>58</v>
      </c>
      <c r="AA2" s="15" t="s">
        <v>59</v>
      </c>
      <c r="AB2" s="15" t="s">
        <v>60</v>
      </c>
      <c r="AC2" s="15" t="s">
        <v>61</v>
      </c>
      <c r="AD2" s="8"/>
      <c r="AE2" s="8"/>
      <c r="AF2" s="16" t="s">
        <v>62</v>
      </c>
      <c r="AG2" s="16" t="s">
        <v>63</v>
      </c>
      <c r="AH2" s="16" t="s">
        <v>64</v>
      </c>
      <c r="AI2" s="16" t="s">
        <v>65</v>
      </c>
      <c r="AJ2" s="16" t="s">
        <v>66</v>
      </c>
      <c r="AK2" s="16" t="s">
        <v>67</v>
      </c>
      <c r="AL2" s="16" t="s">
        <v>68</v>
      </c>
      <c r="AM2" s="16" t="s">
        <v>69</v>
      </c>
      <c r="AN2" s="16" t="s">
        <v>70</v>
      </c>
      <c r="AO2" s="16" t="s">
        <v>71</v>
      </c>
      <c r="AP2" s="1"/>
      <c r="AQ2" s="1"/>
      <c r="AR2" s="17" t="s">
        <v>72</v>
      </c>
      <c r="AS2" s="17" t="s">
        <v>73</v>
      </c>
      <c r="AT2" s="17" t="s">
        <v>74</v>
      </c>
      <c r="AU2" s="17" t="s">
        <v>75</v>
      </c>
      <c r="AV2" s="17" t="s">
        <v>76</v>
      </c>
      <c r="AW2" s="17" t="s">
        <v>77</v>
      </c>
      <c r="AX2" s="17" t="s">
        <v>78</v>
      </c>
      <c r="AY2" s="1"/>
      <c r="AZ2" s="1" t="s">
        <v>79</v>
      </c>
      <c r="BA2" s="1" t="s">
        <v>80</v>
      </c>
      <c r="BB2" s="1"/>
      <c r="BC2" s="1"/>
      <c r="BD2" s="1"/>
      <c r="BE2" s="18" t="s">
        <v>81</v>
      </c>
      <c r="BF2" s="18" t="s">
        <v>82</v>
      </c>
      <c r="BG2" s="18" t="s">
        <v>83</v>
      </c>
      <c r="BH2" s="18" t="s">
        <v>84</v>
      </c>
      <c r="BI2" s="18" t="s">
        <v>85</v>
      </c>
      <c r="BJ2" s="18" t="s">
        <v>86</v>
      </c>
      <c r="BK2" s="18" t="s">
        <v>87</v>
      </c>
      <c r="BL2" s="18" t="s">
        <v>88</v>
      </c>
      <c r="BM2" s="18" t="s">
        <v>89</v>
      </c>
      <c r="BN2" s="18" t="s">
        <v>90</v>
      </c>
      <c r="BO2" s="18" t="s">
        <v>91</v>
      </c>
      <c r="BP2" s="8"/>
      <c r="BQ2" s="19" t="s">
        <v>92</v>
      </c>
      <c r="BR2" s="19" t="s">
        <v>93</v>
      </c>
      <c r="BS2" s="19" t="s">
        <v>94</v>
      </c>
      <c r="BT2" s="19" t="s">
        <v>95</v>
      </c>
      <c r="BU2" s="19" t="s">
        <v>96</v>
      </c>
      <c r="BV2" s="19" t="s">
        <v>97</v>
      </c>
      <c r="BW2" s="19" t="s">
        <v>98</v>
      </c>
      <c r="BX2" s="19" t="s">
        <v>99</v>
      </c>
      <c r="BY2" s="19" t="s">
        <v>100</v>
      </c>
      <c r="BZ2" s="19" t="s">
        <v>101</v>
      </c>
      <c r="CA2" s="8"/>
      <c r="CB2" s="1"/>
      <c r="CC2" s="8"/>
      <c r="CD2" s="1"/>
      <c r="CE2" s="8"/>
      <c r="CF2" s="1"/>
      <c r="CG2" s="8"/>
      <c r="CH2" s="1"/>
      <c r="CI2" s="8"/>
    </row>
    <row r="3" spans="2:87" ht="13.5" customHeight="1" thickBot="1">
      <c r="B3" s="282">
        <v>1</v>
      </c>
      <c r="C3" s="363" t="s">
        <v>102</v>
      </c>
      <c r="D3" s="364"/>
      <c r="E3" s="365" t="s">
        <v>103</v>
      </c>
      <c r="F3" s="21"/>
      <c r="G3" s="22"/>
      <c r="H3" s="366" t="s">
        <v>105</v>
      </c>
      <c r="I3" s="366" t="s">
        <v>105</v>
      </c>
      <c r="J3" s="366" t="s">
        <v>105</v>
      </c>
      <c r="K3" s="366" t="s">
        <v>105</v>
      </c>
      <c r="L3" s="366" t="s">
        <v>105</v>
      </c>
      <c r="M3" s="366" t="s">
        <v>105</v>
      </c>
      <c r="N3" s="24" t="s">
        <v>105</v>
      </c>
      <c r="O3" s="24" t="s">
        <v>105</v>
      </c>
      <c r="P3" s="24" t="s">
        <v>105</v>
      </c>
      <c r="Q3" s="24" t="s">
        <v>105</v>
      </c>
      <c r="R3" s="26" t="s">
        <v>105</v>
      </c>
      <c r="S3" s="1"/>
      <c r="T3" s="367" t="s">
        <v>105</v>
      </c>
      <c r="U3" s="367" t="s">
        <v>105</v>
      </c>
      <c r="V3" s="367" t="s">
        <v>105</v>
      </c>
      <c r="W3" s="367" t="s">
        <v>105</v>
      </c>
      <c r="X3" s="367" t="s">
        <v>105</v>
      </c>
      <c r="Y3" s="368" t="s">
        <v>105</v>
      </c>
      <c r="Z3" s="368" t="s">
        <v>105</v>
      </c>
      <c r="AA3" s="368" t="s">
        <v>105</v>
      </c>
      <c r="AB3" s="368" t="s">
        <v>105</v>
      </c>
      <c r="AC3" s="368" t="s">
        <v>105</v>
      </c>
      <c r="AD3" s="8"/>
      <c r="AE3" s="8"/>
      <c r="AF3" s="27" t="str">
        <f t="shared" ref="AF3:AO28" si="0">IFERROR(IF(I3="---","",IF(T3="---","No Target Set",IF(BQ3=BF3,"On Target",IF(BQ3&gt;BF3,"Behind",IF(BQ3&lt;BF3,"Ahead"))))),"")</f>
        <v/>
      </c>
      <c r="AG3" s="27" t="str">
        <f t="shared" si="0"/>
        <v/>
      </c>
      <c r="AH3" s="27" t="str">
        <f t="shared" si="0"/>
        <v/>
      </c>
      <c r="AI3" s="27" t="str">
        <f t="shared" si="0"/>
        <v/>
      </c>
      <c r="AJ3" s="27" t="str">
        <f t="shared" si="0"/>
        <v/>
      </c>
      <c r="AK3" s="27" t="str">
        <f t="shared" si="0"/>
        <v/>
      </c>
      <c r="AL3" s="27" t="str">
        <f t="shared" si="0"/>
        <v/>
      </c>
      <c r="AM3" s="27" t="str">
        <f t="shared" si="0"/>
        <v/>
      </c>
      <c r="AN3" s="27" t="str">
        <f t="shared" si="0"/>
        <v/>
      </c>
      <c r="AO3" s="27" t="str">
        <f t="shared" si="0"/>
        <v/>
      </c>
      <c r="AP3" s="1"/>
      <c r="AQ3" s="28"/>
      <c r="AR3" s="29" t="s">
        <v>107</v>
      </c>
      <c r="AS3" s="30" t="str">
        <f t="shared" ref="AS3:AS30" si="1">_xlfn.IFNA(LOOKUP(2,1/(H3:R3&lt;&gt;"---"),H3:R3),"---")</f>
        <v>---</v>
      </c>
      <c r="AT3" s="50" t="e">
        <f>VALUE(IF(AS3="---","",VLOOKUP(AS3,List1678345679102312131415161723456745[],2,FALSE)))</f>
        <v>#VALUE!</v>
      </c>
      <c r="AU3" s="1" t="str">
        <f t="shared" ref="AU3:AU30" si="2">_xlfn.IFNA(LOOKUP(2,1/(H3:Q3&lt;&gt;"---"),S3:AA3),"---")</f>
        <v>---</v>
      </c>
      <c r="AV3" s="1" t="e">
        <f>VALUE(IF(AU3="---","",VLOOKUP(AU3,List1678345679102312131415161723456745[],2,FALSE)))</f>
        <v>#VALUE!</v>
      </c>
      <c r="AW3" s="1" t="str">
        <f>_xlfn.IFNA(LOOKUP(2,1/(AF3:AO3&lt;&gt;""),AF3:AO3),"---")</f>
        <v>---</v>
      </c>
      <c r="AX3" s="1" t="str">
        <f t="shared" ref="AX3:AX30" si="3">_xlfn.IFNA(LOOKUP(2,1/(H3:R3&lt;&gt;"---"),H$2:R$2),"---")</f>
        <v>---</v>
      </c>
      <c r="AY3" s="1"/>
      <c r="AZ3" s="31" t="s">
        <v>105</v>
      </c>
      <c r="BA3" s="1"/>
      <c r="BB3" s="1"/>
      <c r="BC3" s="1"/>
      <c r="BD3" s="29" t="s">
        <v>107</v>
      </c>
      <c r="BE3" s="161" t="str">
        <f>IF(H3="---","",VLOOKUP(H3,List1678345679102312131415161723456745[],2,FALSE))</f>
        <v/>
      </c>
      <c r="BF3" s="161" t="str">
        <f>IF(I3="---","",VLOOKUP(I3,List1678345679102312131415161723456745[],2,FALSE))</f>
        <v/>
      </c>
      <c r="BG3" s="161" t="str">
        <f>IF(J3="---","",VLOOKUP(J3,List1678345679102312131415161723456745[],2,FALSE))</f>
        <v/>
      </c>
      <c r="BH3" s="161" t="str">
        <f>IF(K3="---","",VLOOKUP(K3,List1678345679102312131415161723456745[],2,FALSE))</f>
        <v/>
      </c>
      <c r="BI3" s="161" t="str">
        <f>IF(L3="---","",VLOOKUP(L3,List1678345679102312131415161723456745[],2,FALSE))</f>
        <v/>
      </c>
      <c r="BJ3" s="161" t="str">
        <f>IF(M3="---","",VLOOKUP(M3,List1678345679102312131415161723456745[],2,FALSE))</f>
        <v/>
      </c>
      <c r="BK3" s="161" t="str">
        <f>IF(N3="---","",VLOOKUP(N3,List1678345679102312131415161723456745[],2,FALSE))</f>
        <v/>
      </c>
      <c r="BL3" s="161" t="str">
        <f>IF(O3="---","",VLOOKUP(O3,List1678345679102312131415161723456745[],2,FALSE))</f>
        <v/>
      </c>
      <c r="BM3" s="161" t="str">
        <f>IF(P3="---","",VLOOKUP(P3,List1678345679102312131415161723456745[],2,FALSE))</f>
        <v/>
      </c>
      <c r="BN3" s="161" t="str">
        <f>IF(Q3="---","",VLOOKUP(Q3,List1678345679102312131415161723456745[],2,FALSE))</f>
        <v/>
      </c>
      <c r="BO3" s="161" t="str">
        <f>IF(R3="---","",VLOOKUP(R3,List1678345679102312131415161723456745[],2,FALSE))</f>
        <v/>
      </c>
      <c r="BP3" s="29" t="s">
        <v>107</v>
      </c>
      <c r="BQ3" s="161" t="str">
        <f>IF(T3="---","",VLOOKUP(T3,List1678345679102312131415161723456745[],2,FALSE))</f>
        <v/>
      </c>
      <c r="BR3" s="161" t="str">
        <f>IF(U3="---","",VLOOKUP(U3,List1678345679102312131415161723456745[],2,FALSE))</f>
        <v/>
      </c>
      <c r="BS3" s="161" t="str">
        <f>IF(V3="---","",VLOOKUP(V3,List1678345679102312131415161723456745[],2,FALSE))</f>
        <v/>
      </c>
      <c r="BT3" s="161" t="str">
        <f>IF(W3="---","",VLOOKUP(W3,List1678345679102312131415161723456745[],2,FALSE))</f>
        <v/>
      </c>
      <c r="BU3" s="161" t="str">
        <f>IF(X3="---","",VLOOKUP(X3,List1678345679102312131415161723456745[],2,FALSE))</f>
        <v/>
      </c>
      <c r="BV3" s="161" t="str">
        <f>IF(Y3="---","",VLOOKUP(Y3,List1678345679102312131415161723456745[],2,FALSE))</f>
        <v/>
      </c>
      <c r="BW3" s="161" t="str">
        <f>IF(Z3="---","",VLOOKUP(Z3,List1678345679102312131415161723456745[],2,FALSE))</f>
        <v/>
      </c>
      <c r="BX3" s="161" t="str">
        <f>IF(AA3="---","",VLOOKUP(AA3,List1678345679102312131415161723456745[],2,FALSE))</f>
        <v/>
      </c>
      <c r="BY3" s="161" t="str">
        <f>IF(AB3="---","",VLOOKUP(AB3,List1678345679102312131415161723456745[],2,FALSE))</f>
        <v/>
      </c>
      <c r="BZ3" s="161" t="str">
        <f>IF(AC3="---","",VLOOKUP(AC3,List1678345679102312131415161723456745[],2,FALSE))</f>
        <v/>
      </c>
      <c r="CA3" s="8"/>
      <c r="CB3" s="1"/>
      <c r="CC3" s="8"/>
      <c r="CD3" s="1"/>
      <c r="CE3" s="8"/>
      <c r="CF3" s="1"/>
      <c r="CG3" s="8"/>
      <c r="CH3" s="1"/>
      <c r="CI3" s="8"/>
    </row>
    <row r="4" spans="2:87" ht="13.5" customHeight="1" thickBot="1">
      <c r="B4" s="283"/>
      <c r="C4" s="369"/>
      <c r="D4" s="370"/>
      <c r="E4" s="365" t="s">
        <v>108</v>
      </c>
      <c r="F4" s="21"/>
      <c r="G4" s="22"/>
      <c r="H4" s="367" t="s">
        <v>105</v>
      </c>
      <c r="I4" s="367" t="s">
        <v>105</v>
      </c>
      <c r="J4" s="367" t="s">
        <v>105</v>
      </c>
      <c r="K4" s="367" t="s">
        <v>105</v>
      </c>
      <c r="L4" s="367" t="s">
        <v>105</v>
      </c>
      <c r="M4" s="367" t="s">
        <v>105</v>
      </c>
      <c r="N4" s="25" t="s">
        <v>105</v>
      </c>
      <c r="O4" s="25" t="s">
        <v>105</v>
      </c>
      <c r="P4" s="25" t="s">
        <v>105</v>
      </c>
      <c r="Q4" s="25" t="s">
        <v>105</v>
      </c>
      <c r="R4" s="32" t="s">
        <v>105</v>
      </c>
      <c r="S4" s="1"/>
      <c r="T4" s="367" t="s">
        <v>105</v>
      </c>
      <c r="U4" s="367" t="s">
        <v>105</v>
      </c>
      <c r="V4" s="367" t="s">
        <v>105</v>
      </c>
      <c r="W4" s="367" t="s">
        <v>105</v>
      </c>
      <c r="X4" s="367" t="s">
        <v>105</v>
      </c>
      <c r="Y4" s="371" t="s">
        <v>105</v>
      </c>
      <c r="Z4" s="371" t="s">
        <v>105</v>
      </c>
      <c r="AA4" s="371" t="s">
        <v>105</v>
      </c>
      <c r="AB4" s="371" t="s">
        <v>105</v>
      </c>
      <c r="AC4" s="371" t="s">
        <v>105</v>
      </c>
      <c r="AD4" s="8"/>
      <c r="AE4" s="8"/>
      <c r="AF4" s="27" t="str">
        <f t="shared" si="0"/>
        <v/>
      </c>
      <c r="AG4" s="27" t="str">
        <f t="shared" si="0"/>
        <v/>
      </c>
      <c r="AH4" s="27" t="str">
        <f t="shared" si="0"/>
        <v/>
      </c>
      <c r="AI4" s="27" t="str">
        <f t="shared" si="0"/>
        <v/>
      </c>
      <c r="AJ4" s="27" t="str">
        <f t="shared" si="0"/>
        <v/>
      </c>
      <c r="AK4" s="27" t="str">
        <f t="shared" si="0"/>
        <v/>
      </c>
      <c r="AL4" s="27" t="str">
        <f t="shared" si="0"/>
        <v/>
      </c>
      <c r="AM4" s="27" t="str">
        <f t="shared" si="0"/>
        <v/>
      </c>
      <c r="AN4" s="27" t="str">
        <f t="shared" si="0"/>
        <v/>
      </c>
      <c r="AO4" s="27" t="str">
        <f t="shared" si="0"/>
        <v/>
      </c>
      <c r="AP4" s="1"/>
      <c r="AQ4" s="28"/>
      <c r="AR4" s="29" t="s">
        <v>109</v>
      </c>
      <c r="AS4" s="30" t="str">
        <f t="shared" si="1"/>
        <v>---</v>
      </c>
      <c r="AT4" s="50" t="e">
        <f>VALUE(IF(AS4="---","",VLOOKUP(AS4,List1678345679102312131415161723456745[],2,FALSE)))</f>
        <v>#VALUE!</v>
      </c>
      <c r="AU4" s="1" t="str">
        <f t="shared" si="2"/>
        <v>---</v>
      </c>
      <c r="AV4" s="1" t="e">
        <f>VALUE(IF(AU4="---","",VLOOKUP(AU4,List1678345679102312131415161723456745[],2,FALSE)))</f>
        <v>#VALUE!</v>
      </c>
      <c r="AW4" s="1" t="str" cm="1">
        <f t="array" ref="AW4">_xlfn.IFNA(LOOKUP(2,1/(AF4:AO4&lt;&gt;""),AF4:AO4),"---")</f>
        <v>---</v>
      </c>
      <c r="AX4" s="1" t="str">
        <f t="shared" si="3"/>
        <v>---</v>
      </c>
      <c r="AY4" s="1"/>
      <c r="AZ4" s="33" t="s">
        <v>106</v>
      </c>
      <c r="BA4" s="1">
        <v>1</v>
      </c>
      <c r="BB4" s="1"/>
      <c r="BC4" s="1"/>
      <c r="BD4" s="29" t="s">
        <v>109</v>
      </c>
      <c r="BE4" s="161" t="str">
        <f>IF(H4="---","",VLOOKUP(H4,List1678345679102312131415161723456745[],2,FALSE))</f>
        <v/>
      </c>
      <c r="BF4" s="161" t="str">
        <f>IF(I4="---","",VLOOKUP(I4,List1678345679102312131415161723456745[],2,FALSE))</f>
        <v/>
      </c>
      <c r="BG4" s="161" t="str">
        <f>IF(J4="---","",VLOOKUP(J4,List1678345679102312131415161723456745[],2,FALSE))</f>
        <v/>
      </c>
      <c r="BH4" s="161" t="str">
        <f>IF(K4="---","",VLOOKUP(K4,List1678345679102312131415161723456745[],2,FALSE))</f>
        <v/>
      </c>
      <c r="BI4" s="161" t="str">
        <f>IF(L4="---","",VLOOKUP(L4,List1678345679102312131415161723456745[],2,FALSE))</f>
        <v/>
      </c>
      <c r="BJ4" s="161" t="str">
        <f>IF(M4="---","",VLOOKUP(M4,List1678345679102312131415161723456745[],2,FALSE))</f>
        <v/>
      </c>
      <c r="BK4" s="161" t="str">
        <f>IF(N4="---","",VLOOKUP(N4,List1678345679102312131415161723456745[],2,FALSE))</f>
        <v/>
      </c>
      <c r="BL4" s="161" t="str">
        <f>IF(O4="---","",VLOOKUP(O4,List1678345679102312131415161723456745[],2,FALSE))</f>
        <v/>
      </c>
      <c r="BM4" s="161" t="str">
        <f>IF(P4="---","",VLOOKUP(P4,List1678345679102312131415161723456745[],2,FALSE))</f>
        <v/>
      </c>
      <c r="BN4" s="161" t="str">
        <f>IF(Q4="---","",VLOOKUP(Q4,List1678345679102312131415161723456745[],2,FALSE))</f>
        <v/>
      </c>
      <c r="BO4" s="161" t="str">
        <f>IF(R4="---","",VLOOKUP(R4,List1678345679102312131415161723456745[],2,FALSE))</f>
        <v/>
      </c>
      <c r="BP4" s="29" t="s">
        <v>109</v>
      </c>
      <c r="BQ4" s="161" t="str">
        <f>IF(T4="---","",VLOOKUP(T4,List1678345679102312131415161723456745[],2,FALSE))</f>
        <v/>
      </c>
      <c r="BR4" s="161" t="str">
        <f>IF(U4="---","",VLOOKUP(U4,List1678345679102312131415161723456745[],2,FALSE))</f>
        <v/>
      </c>
      <c r="BS4" s="161" t="str">
        <f>IF(V4="---","",VLOOKUP(V4,List1678345679102312131415161723456745[],2,FALSE))</f>
        <v/>
      </c>
      <c r="BT4" s="161" t="str">
        <f>IF(W4="---","",VLOOKUP(W4,List1678345679102312131415161723456745[],2,FALSE))</f>
        <v/>
      </c>
      <c r="BU4" s="161" t="str">
        <f>IF(X4="---","",VLOOKUP(X4,List1678345679102312131415161723456745[],2,FALSE))</f>
        <v/>
      </c>
      <c r="BV4" s="161" t="str">
        <f>IF(Y4="---","",VLOOKUP(Y4,List1678345679102312131415161723456745[],2,FALSE))</f>
        <v/>
      </c>
      <c r="BW4" s="161" t="str">
        <f>IF(Z4="---","",VLOOKUP(Z4,List1678345679102312131415161723456745[],2,FALSE))</f>
        <v/>
      </c>
      <c r="BX4" s="161" t="str">
        <f>IF(AA4="---","",VLOOKUP(AA4,List1678345679102312131415161723456745[],2,FALSE))</f>
        <v/>
      </c>
      <c r="BY4" s="161" t="str">
        <f>IF(AB4="---","",VLOOKUP(AB4,List1678345679102312131415161723456745[],2,FALSE))</f>
        <v/>
      </c>
      <c r="BZ4" s="161" t="str">
        <f>IF(AC4="---","",VLOOKUP(AC4,List1678345679102312131415161723456745[],2,FALSE))</f>
        <v/>
      </c>
      <c r="CA4" s="8"/>
      <c r="CB4" s="1"/>
      <c r="CC4" s="8"/>
      <c r="CD4" s="1"/>
      <c r="CE4" s="8"/>
      <c r="CF4" s="1"/>
      <c r="CG4" s="8"/>
      <c r="CH4" s="1"/>
      <c r="CI4" s="8"/>
    </row>
    <row r="5" spans="2:87" ht="13.5" customHeight="1" thickBot="1">
      <c r="B5" s="283"/>
      <c r="C5" s="363" t="s">
        <v>231</v>
      </c>
      <c r="D5" s="364"/>
      <c r="E5" s="365" t="s">
        <v>111</v>
      </c>
      <c r="F5" s="21"/>
      <c r="G5" s="22"/>
      <c r="H5" s="367" t="s">
        <v>105</v>
      </c>
      <c r="I5" s="367" t="s">
        <v>105</v>
      </c>
      <c r="J5" s="367" t="s">
        <v>105</v>
      </c>
      <c r="K5" s="367" t="s">
        <v>105</v>
      </c>
      <c r="L5" s="367" t="s">
        <v>105</v>
      </c>
      <c r="M5" s="367" t="s">
        <v>105</v>
      </c>
      <c r="N5" s="25" t="s">
        <v>105</v>
      </c>
      <c r="O5" s="25" t="s">
        <v>105</v>
      </c>
      <c r="P5" s="25" t="s">
        <v>105</v>
      </c>
      <c r="Q5" s="25" t="s">
        <v>105</v>
      </c>
      <c r="R5" s="32" t="s">
        <v>105</v>
      </c>
      <c r="S5" s="1"/>
      <c r="T5" s="367" t="s">
        <v>105</v>
      </c>
      <c r="U5" s="367" t="s">
        <v>105</v>
      </c>
      <c r="V5" s="367" t="s">
        <v>105</v>
      </c>
      <c r="W5" s="367" t="s">
        <v>105</v>
      </c>
      <c r="X5" s="367" t="s">
        <v>105</v>
      </c>
      <c r="Y5" s="371" t="s">
        <v>105</v>
      </c>
      <c r="Z5" s="371" t="s">
        <v>105</v>
      </c>
      <c r="AA5" s="371" t="s">
        <v>105</v>
      </c>
      <c r="AB5" s="371" t="s">
        <v>105</v>
      </c>
      <c r="AC5" s="371" t="s">
        <v>105</v>
      </c>
      <c r="AD5" s="8"/>
      <c r="AE5" s="8"/>
      <c r="AF5" s="27" t="str">
        <f t="shared" si="0"/>
        <v/>
      </c>
      <c r="AG5" s="27" t="str">
        <f t="shared" si="0"/>
        <v/>
      </c>
      <c r="AH5" s="27" t="str">
        <f t="shared" si="0"/>
        <v/>
      </c>
      <c r="AI5" s="27" t="str">
        <f t="shared" si="0"/>
        <v/>
      </c>
      <c r="AJ5" s="27" t="str">
        <f t="shared" si="0"/>
        <v/>
      </c>
      <c r="AK5" s="27" t="str">
        <f t="shared" si="0"/>
        <v/>
      </c>
      <c r="AL5" s="27" t="str">
        <f t="shared" si="0"/>
        <v/>
      </c>
      <c r="AM5" s="27" t="str">
        <f t="shared" si="0"/>
        <v/>
      </c>
      <c r="AN5" s="27" t="str">
        <f t="shared" si="0"/>
        <v/>
      </c>
      <c r="AO5" s="27" t="str">
        <f t="shared" si="0"/>
        <v/>
      </c>
      <c r="AP5" s="1"/>
      <c r="AQ5" s="28"/>
      <c r="AR5" s="29" t="s">
        <v>113</v>
      </c>
      <c r="AS5" s="30" t="str">
        <f t="shared" si="1"/>
        <v>---</v>
      </c>
      <c r="AT5" s="50" t="e">
        <f>VALUE(IF(AS5="---","",VLOOKUP(AS5,List1678345679102312131415161723456745[],2,FALSE)))</f>
        <v>#VALUE!</v>
      </c>
      <c r="AU5" s="1" t="str">
        <f t="shared" si="2"/>
        <v>---</v>
      </c>
      <c r="AV5" s="1" t="e">
        <f>VALUE(IF(AU5="---","",VLOOKUP(AU5,List1678345679102312131415161723456745[],2,FALSE)))</f>
        <v>#VALUE!</v>
      </c>
      <c r="AW5" s="1" t="str">
        <f t="shared" ref="AW5:AW30" si="4">_xlfn.IFNA(LOOKUP(2,1/(AF5:AO5&lt;&gt;""),AF5:AO5),"---")</f>
        <v>---</v>
      </c>
      <c r="AX5" s="1" t="str">
        <f t="shared" si="3"/>
        <v>---</v>
      </c>
      <c r="AY5" s="1"/>
      <c r="AZ5" s="34" t="s">
        <v>104</v>
      </c>
      <c r="BA5" s="1">
        <v>0.5</v>
      </c>
      <c r="BB5" s="1"/>
      <c r="BC5" s="1"/>
      <c r="BD5" s="29" t="s">
        <v>113</v>
      </c>
      <c r="BE5" s="161" t="str">
        <f>IF(H5="---","",VLOOKUP(H5,List1678345679102312131415161723456745[],2,FALSE))</f>
        <v/>
      </c>
      <c r="BF5" s="161" t="str">
        <f>IF(I5="---","",VLOOKUP(I5,List1678345679102312131415161723456745[],2,FALSE))</f>
        <v/>
      </c>
      <c r="BG5" s="161" t="str">
        <f>IF(J5="---","",VLOOKUP(J5,List1678345679102312131415161723456745[],2,FALSE))</f>
        <v/>
      </c>
      <c r="BH5" s="161" t="str">
        <f>IF(K5="---","",VLOOKUP(K5,List1678345679102312131415161723456745[],2,FALSE))</f>
        <v/>
      </c>
      <c r="BI5" s="161" t="str">
        <f>IF(L5="---","",VLOOKUP(L5,List1678345679102312131415161723456745[],2,FALSE))</f>
        <v/>
      </c>
      <c r="BJ5" s="161" t="str">
        <f>IF(M5="---","",VLOOKUP(M5,List1678345679102312131415161723456745[],2,FALSE))</f>
        <v/>
      </c>
      <c r="BK5" s="161" t="str">
        <f>IF(N5="---","",VLOOKUP(N5,List1678345679102312131415161723456745[],2,FALSE))</f>
        <v/>
      </c>
      <c r="BL5" s="161" t="str">
        <f>IF(O5="---","",VLOOKUP(O5,List1678345679102312131415161723456745[],2,FALSE))</f>
        <v/>
      </c>
      <c r="BM5" s="161" t="str">
        <f>IF(P5="---","",VLOOKUP(P5,List1678345679102312131415161723456745[],2,FALSE))</f>
        <v/>
      </c>
      <c r="BN5" s="161" t="str">
        <f>IF(Q5="---","",VLOOKUP(Q5,List1678345679102312131415161723456745[],2,FALSE))</f>
        <v/>
      </c>
      <c r="BO5" s="161" t="str">
        <f>IF(R5="---","",VLOOKUP(R5,List1678345679102312131415161723456745[],2,FALSE))</f>
        <v/>
      </c>
      <c r="BP5" s="29" t="s">
        <v>113</v>
      </c>
      <c r="BQ5" s="161" t="str">
        <f>IF(T5="---","",VLOOKUP(T5,List1678345679102312131415161723456745[],2,FALSE))</f>
        <v/>
      </c>
      <c r="BR5" s="161" t="str">
        <f>IF(U5="---","",VLOOKUP(U5,List1678345679102312131415161723456745[],2,FALSE))</f>
        <v/>
      </c>
      <c r="BS5" s="161" t="str">
        <f>IF(V5="---","",VLOOKUP(V5,List1678345679102312131415161723456745[],2,FALSE))</f>
        <v/>
      </c>
      <c r="BT5" s="161" t="str">
        <f>IF(W5="---","",VLOOKUP(W5,List1678345679102312131415161723456745[],2,FALSE))</f>
        <v/>
      </c>
      <c r="BU5" s="161" t="str">
        <f>IF(X5="---","",VLOOKUP(X5,List1678345679102312131415161723456745[],2,FALSE))</f>
        <v/>
      </c>
      <c r="BV5" s="161" t="str">
        <f>IF(Y5="---","",VLOOKUP(Y5,List1678345679102312131415161723456745[],2,FALSE))</f>
        <v/>
      </c>
      <c r="BW5" s="161" t="str">
        <f>IF(Z5="---","",VLOOKUP(Z5,List1678345679102312131415161723456745[],2,FALSE))</f>
        <v/>
      </c>
      <c r="BX5" s="161" t="str">
        <f>IF(AA5="---","",VLOOKUP(AA5,List1678345679102312131415161723456745[],2,FALSE))</f>
        <v/>
      </c>
      <c r="BY5" s="161" t="str">
        <f>IF(AB5="---","",VLOOKUP(AB5,List1678345679102312131415161723456745[],2,FALSE))</f>
        <v/>
      </c>
      <c r="BZ5" s="161" t="str">
        <f>IF(AC5="---","",VLOOKUP(AC5,List1678345679102312131415161723456745[],2,FALSE))</f>
        <v/>
      </c>
      <c r="CA5" s="8"/>
      <c r="CB5" s="1"/>
      <c r="CC5" s="8"/>
      <c r="CD5" s="1"/>
      <c r="CE5" s="8"/>
      <c r="CF5" s="1"/>
      <c r="CG5" s="8"/>
      <c r="CH5" s="1"/>
      <c r="CI5" s="8"/>
    </row>
    <row r="6" spans="2:87" ht="13.5" customHeight="1" thickBot="1">
      <c r="B6" s="283"/>
      <c r="C6" s="372"/>
      <c r="D6" s="373"/>
      <c r="E6" s="365" t="s">
        <v>114</v>
      </c>
      <c r="F6" s="21"/>
      <c r="G6" s="22"/>
      <c r="H6" s="367" t="s">
        <v>105</v>
      </c>
      <c r="I6" s="367" t="s">
        <v>105</v>
      </c>
      <c r="J6" s="367" t="s">
        <v>105</v>
      </c>
      <c r="K6" s="367" t="s">
        <v>105</v>
      </c>
      <c r="L6" s="367" t="s">
        <v>105</v>
      </c>
      <c r="M6" s="367" t="s">
        <v>105</v>
      </c>
      <c r="N6" s="25" t="s">
        <v>105</v>
      </c>
      <c r="O6" s="25" t="s">
        <v>105</v>
      </c>
      <c r="P6" s="25" t="s">
        <v>105</v>
      </c>
      <c r="Q6" s="25" t="s">
        <v>105</v>
      </c>
      <c r="R6" s="32" t="s">
        <v>105</v>
      </c>
      <c r="S6" s="1"/>
      <c r="T6" s="367" t="s">
        <v>105</v>
      </c>
      <c r="U6" s="367" t="s">
        <v>105</v>
      </c>
      <c r="V6" s="367" t="s">
        <v>105</v>
      </c>
      <c r="W6" s="367" t="s">
        <v>105</v>
      </c>
      <c r="X6" s="367" t="s">
        <v>105</v>
      </c>
      <c r="Y6" s="371" t="s">
        <v>105</v>
      </c>
      <c r="Z6" s="371" t="s">
        <v>105</v>
      </c>
      <c r="AA6" s="371" t="s">
        <v>105</v>
      </c>
      <c r="AB6" s="371" t="s">
        <v>105</v>
      </c>
      <c r="AC6" s="371" t="s">
        <v>105</v>
      </c>
      <c r="AD6" s="8"/>
      <c r="AE6" s="8"/>
      <c r="AF6" s="27" t="str">
        <f t="shared" si="0"/>
        <v/>
      </c>
      <c r="AG6" s="27" t="str">
        <f t="shared" si="0"/>
        <v/>
      </c>
      <c r="AH6" s="27" t="str">
        <f t="shared" si="0"/>
        <v/>
      </c>
      <c r="AI6" s="27" t="str">
        <f t="shared" si="0"/>
        <v/>
      </c>
      <c r="AJ6" s="27" t="str">
        <f t="shared" si="0"/>
        <v/>
      </c>
      <c r="AK6" s="27" t="str">
        <f t="shared" si="0"/>
        <v/>
      </c>
      <c r="AL6" s="27" t="str">
        <f t="shared" si="0"/>
        <v/>
      </c>
      <c r="AM6" s="27" t="str">
        <f t="shared" si="0"/>
        <v/>
      </c>
      <c r="AN6" s="27" t="str">
        <f t="shared" si="0"/>
        <v/>
      </c>
      <c r="AO6" s="27" t="str">
        <f t="shared" si="0"/>
        <v/>
      </c>
      <c r="AP6" s="1"/>
      <c r="AQ6" s="28"/>
      <c r="AR6" s="29" t="s">
        <v>115</v>
      </c>
      <c r="AS6" s="30" t="str">
        <f t="shared" si="1"/>
        <v>---</v>
      </c>
      <c r="AT6" s="50" t="e">
        <f>VALUE(IF(AS6="---","",VLOOKUP(AS6,List1678345679102312131415161723456745[],2,FALSE)))</f>
        <v>#VALUE!</v>
      </c>
      <c r="AU6" s="1" t="str">
        <f t="shared" si="2"/>
        <v>---</v>
      </c>
      <c r="AV6" s="1" t="e">
        <f>VALUE(IF(AU6="---","",VLOOKUP(AU6,List1678345679102312131415161723456745[],2,FALSE)))</f>
        <v>#VALUE!</v>
      </c>
      <c r="AW6" s="1" t="str">
        <f t="shared" si="4"/>
        <v>---</v>
      </c>
      <c r="AX6" s="1" t="str">
        <f t="shared" si="3"/>
        <v>---</v>
      </c>
      <c r="AY6" s="1"/>
      <c r="AZ6" s="35" t="s">
        <v>112</v>
      </c>
      <c r="BA6" s="1">
        <v>0</v>
      </c>
      <c r="BB6" s="1"/>
      <c r="BC6" s="1"/>
      <c r="BD6" s="29" t="s">
        <v>115</v>
      </c>
      <c r="BE6" s="161" t="str">
        <f>IF(H6="---","",VLOOKUP(H6,List1678345679102312131415161723456745[],2,FALSE))</f>
        <v/>
      </c>
      <c r="BF6" s="161" t="str">
        <f>IF(I6="---","",VLOOKUP(I6,List1678345679102312131415161723456745[],2,FALSE))</f>
        <v/>
      </c>
      <c r="BG6" s="161" t="str">
        <f>IF(J6="---","",VLOOKUP(J6,List1678345679102312131415161723456745[],2,FALSE))</f>
        <v/>
      </c>
      <c r="BH6" s="161" t="str">
        <f>IF(K6="---","",VLOOKUP(K6,List1678345679102312131415161723456745[],2,FALSE))</f>
        <v/>
      </c>
      <c r="BI6" s="161" t="str">
        <f>IF(L6="---","",VLOOKUP(L6,List1678345679102312131415161723456745[],2,FALSE))</f>
        <v/>
      </c>
      <c r="BJ6" s="161" t="str">
        <f>IF(M6="---","",VLOOKUP(M6,List1678345679102312131415161723456745[],2,FALSE))</f>
        <v/>
      </c>
      <c r="BK6" s="161" t="str">
        <f>IF(N6="---","",VLOOKUP(N6,List1678345679102312131415161723456745[],2,FALSE))</f>
        <v/>
      </c>
      <c r="BL6" s="161" t="str">
        <f>IF(O6="---","",VLOOKUP(O6,List1678345679102312131415161723456745[],2,FALSE))</f>
        <v/>
      </c>
      <c r="BM6" s="161" t="str">
        <f>IF(P6="---","",VLOOKUP(P6,List1678345679102312131415161723456745[],2,FALSE))</f>
        <v/>
      </c>
      <c r="BN6" s="161" t="str">
        <f>IF(Q6="---","",VLOOKUP(Q6,List1678345679102312131415161723456745[],2,FALSE))</f>
        <v/>
      </c>
      <c r="BO6" s="161" t="str">
        <f>IF(R6="---","",VLOOKUP(R6,List1678345679102312131415161723456745[],2,FALSE))</f>
        <v/>
      </c>
      <c r="BP6" s="29" t="s">
        <v>115</v>
      </c>
      <c r="BQ6" s="161" t="str">
        <f>IF(T6="---","",VLOOKUP(T6,List1678345679102312131415161723456745[],2,FALSE))</f>
        <v/>
      </c>
      <c r="BR6" s="161" t="str">
        <f>IF(U6="---","",VLOOKUP(U6,List1678345679102312131415161723456745[],2,FALSE))</f>
        <v/>
      </c>
      <c r="BS6" s="161" t="str">
        <f>IF(V6="---","",VLOOKUP(V6,List1678345679102312131415161723456745[],2,FALSE))</f>
        <v/>
      </c>
      <c r="BT6" s="161" t="str">
        <f>IF(W6="---","",VLOOKUP(W6,List1678345679102312131415161723456745[],2,FALSE))</f>
        <v/>
      </c>
      <c r="BU6" s="161" t="str">
        <f>IF(X6="---","",VLOOKUP(X6,List1678345679102312131415161723456745[],2,FALSE))</f>
        <v/>
      </c>
      <c r="BV6" s="161" t="str">
        <f>IF(Y6="---","",VLOOKUP(Y6,List1678345679102312131415161723456745[],2,FALSE))</f>
        <v/>
      </c>
      <c r="BW6" s="161" t="str">
        <f>IF(Z6="---","",VLOOKUP(Z6,List1678345679102312131415161723456745[],2,FALSE))</f>
        <v/>
      </c>
      <c r="BX6" s="161" t="str">
        <f>IF(AA6="---","",VLOOKUP(AA6,List1678345679102312131415161723456745[],2,FALSE))</f>
        <v/>
      </c>
      <c r="BY6" s="161" t="str">
        <f>IF(AB6="---","",VLOOKUP(AB6,List1678345679102312131415161723456745[],2,FALSE))</f>
        <v/>
      </c>
      <c r="BZ6" s="161" t="str">
        <f>IF(AC6="---","",VLOOKUP(AC6,List1678345679102312131415161723456745[],2,FALSE))</f>
        <v/>
      </c>
      <c r="CA6" s="8"/>
      <c r="CB6" s="1"/>
      <c r="CC6" s="8"/>
      <c r="CD6" s="1"/>
      <c r="CE6" s="8"/>
      <c r="CF6" s="1"/>
      <c r="CG6" s="8"/>
      <c r="CH6" s="1"/>
      <c r="CI6" s="8"/>
    </row>
    <row r="7" spans="2:87" ht="13.5" customHeight="1" thickBot="1">
      <c r="B7" s="283"/>
      <c r="C7" s="372"/>
      <c r="D7" s="373"/>
      <c r="E7" s="365" t="s">
        <v>116</v>
      </c>
      <c r="F7" s="21"/>
      <c r="G7" s="22"/>
      <c r="H7" s="367" t="s">
        <v>105</v>
      </c>
      <c r="I7" s="367" t="s">
        <v>105</v>
      </c>
      <c r="J7" s="367" t="s">
        <v>105</v>
      </c>
      <c r="K7" s="367" t="s">
        <v>105</v>
      </c>
      <c r="L7" s="367" t="s">
        <v>105</v>
      </c>
      <c r="M7" s="367" t="s">
        <v>105</v>
      </c>
      <c r="N7" s="25" t="s">
        <v>105</v>
      </c>
      <c r="O7" s="25" t="s">
        <v>105</v>
      </c>
      <c r="P7" s="25" t="s">
        <v>105</v>
      </c>
      <c r="Q7" s="25" t="s">
        <v>105</v>
      </c>
      <c r="R7" s="32" t="s">
        <v>105</v>
      </c>
      <c r="S7" s="1"/>
      <c r="T7" s="367" t="s">
        <v>105</v>
      </c>
      <c r="U7" s="367" t="s">
        <v>105</v>
      </c>
      <c r="V7" s="367" t="s">
        <v>105</v>
      </c>
      <c r="W7" s="367" t="s">
        <v>105</v>
      </c>
      <c r="X7" s="367" t="s">
        <v>105</v>
      </c>
      <c r="Y7" s="371" t="s">
        <v>105</v>
      </c>
      <c r="Z7" s="371" t="s">
        <v>105</v>
      </c>
      <c r="AA7" s="371" t="s">
        <v>105</v>
      </c>
      <c r="AB7" s="371" t="s">
        <v>105</v>
      </c>
      <c r="AC7" s="371" t="s">
        <v>105</v>
      </c>
      <c r="AD7" s="8"/>
      <c r="AE7" s="8"/>
      <c r="AF7" s="27" t="str">
        <f t="shared" si="0"/>
        <v/>
      </c>
      <c r="AG7" s="27" t="str">
        <f t="shared" si="0"/>
        <v/>
      </c>
      <c r="AH7" s="27" t="str">
        <f t="shared" si="0"/>
        <v/>
      </c>
      <c r="AI7" s="27" t="str">
        <f t="shared" si="0"/>
        <v/>
      </c>
      <c r="AJ7" s="27" t="str">
        <f t="shared" si="0"/>
        <v/>
      </c>
      <c r="AK7" s="27" t="str">
        <f t="shared" si="0"/>
        <v/>
      </c>
      <c r="AL7" s="27" t="str">
        <f t="shared" si="0"/>
        <v/>
      </c>
      <c r="AM7" s="27" t="str">
        <f t="shared" si="0"/>
        <v/>
      </c>
      <c r="AN7" s="27" t="str">
        <f t="shared" si="0"/>
        <v/>
      </c>
      <c r="AO7" s="27" t="str">
        <f t="shared" si="0"/>
        <v/>
      </c>
      <c r="AP7" s="1"/>
      <c r="AQ7" s="28"/>
      <c r="AR7" s="29" t="s">
        <v>117</v>
      </c>
      <c r="AS7" s="30" t="str">
        <f t="shared" si="1"/>
        <v>---</v>
      </c>
      <c r="AT7" s="50" t="e">
        <f>VALUE(IF(AS7="---","",VLOOKUP(AS7,List1678345679102312131415161723456745[],2,FALSE)))</f>
        <v>#VALUE!</v>
      </c>
      <c r="AU7" s="1" t="str">
        <f t="shared" si="2"/>
        <v>---</v>
      </c>
      <c r="AV7" s="1" t="e">
        <f>VALUE(IF(AU7="---","",VLOOKUP(AU7,List1678345679102312131415161723456745[],2,FALSE)))</f>
        <v>#VALUE!</v>
      </c>
      <c r="AW7" s="1" t="str">
        <f t="shared" si="4"/>
        <v>---</v>
      </c>
      <c r="AX7" s="1" t="str">
        <f t="shared" si="3"/>
        <v>---</v>
      </c>
      <c r="AY7" s="1"/>
      <c r="AZ7" s="1"/>
      <c r="BA7" s="1"/>
      <c r="BB7" s="1"/>
      <c r="BC7" s="1"/>
      <c r="BD7" s="29" t="s">
        <v>117</v>
      </c>
      <c r="BE7" s="161" t="str">
        <f>IF(H7="---","",VLOOKUP(H7,List1678345679102312131415161723456745[],2,FALSE))</f>
        <v/>
      </c>
      <c r="BF7" s="161" t="str">
        <f>IF(I7="---","",VLOOKUP(I7,List1678345679102312131415161723456745[],2,FALSE))</f>
        <v/>
      </c>
      <c r="BG7" s="161" t="str">
        <f>IF(J7="---","",VLOOKUP(J7,List1678345679102312131415161723456745[],2,FALSE))</f>
        <v/>
      </c>
      <c r="BH7" s="161" t="str">
        <f>IF(K7="---","",VLOOKUP(K7,List1678345679102312131415161723456745[],2,FALSE))</f>
        <v/>
      </c>
      <c r="BI7" s="161" t="str">
        <f>IF(L7="---","",VLOOKUP(L7,List1678345679102312131415161723456745[],2,FALSE))</f>
        <v/>
      </c>
      <c r="BJ7" s="161" t="str">
        <f>IF(M7="---","",VLOOKUP(M7,List1678345679102312131415161723456745[],2,FALSE))</f>
        <v/>
      </c>
      <c r="BK7" s="161" t="str">
        <f>IF(N7="---","",VLOOKUP(N7,List1678345679102312131415161723456745[],2,FALSE))</f>
        <v/>
      </c>
      <c r="BL7" s="161" t="str">
        <f>IF(O7="---","",VLOOKUP(O7,List1678345679102312131415161723456745[],2,FALSE))</f>
        <v/>
      </c>
      <c r="BM7" s="161" t="str">
        <f>IF(P7="---","",VLOOKUP(P7,List1678345679102312131415161723456745[],2,FALSE))</f>
        <v/>
      </c>
      <c r="BN7" s="161" t="str">
        <f>IF(Q7="---","",VLOOKUP(Q7,List1678345679102312131415161723456745[],2,FALSE))</f>
        <v/>
      </c>
      <c r="BO7" s="161" t="str">
        <f>IF(R7="---","",VLOOKUP(R7,List1678345679102312131415161723456745[],2,FALSE))</f>
        <v/>
      </c>
      <c r="BP7" s="29" t="s">
        <v>117</v>
      </c>
      <c r="BQ7" s="161" t="str">
        <f>IF(T7="---","",VLOOKUP(T7,List1678345679102312131415161723456745[],2,FALSE))</f>
        <v/>
      </c>
      <c r="BR7" s="161" t="str">
        <f>IF(U7="---","",VLOOKUP(U7,List1678345679102312131415161723456745[],2,FALSE))</f>
        <v/>
      </c>
      <c r="BS7" s="161" t="str">
        <f>IF(V7="---","",VLOOKUP(V7,List1678345679102312131415161723456745[],2,FALSE))</f>
        <v/>
      </c>
      <c r="BT7" s="161" t="str">
        <f>IF(W7="---","",VLOOKUP(W7,List1678345679102312131415161723456745[],2,FALSE))</f>
        <v/>
      </c>
      <c r="BU7" s="161" t="str">
        <f>IF(X7="---","",VLOOKUP(X7,List1678345679102312131415161723456745[],2,FALSE))</f>
        <v/>
      </c>
      <c r="BV7" s="161" t="str">
        <f>IF(Y7="---","",VLOOKUP(Y7,List1678345679102312131415161723456745[],2,FALSE))</f>
        <v/>
      </c>
      <c r="BW7" s="161" t="str">
        <f>IF(Z7="---","",VLOOKUP(Z7,List1678345679102312131415161723456745[],2,FALSE))</f>
        <v/>
      </c>
      <c r="BX7" s="161" t="str">
        <f>IF(AA7="---","",VLOOKUP(AA7,List1678345679102312131415161723456745[],2,FALSE))</f>
        <v/>
      </c>
      <c r="BY7" s="161" t="str">
        <f>IF(AB7="---","",VLOOKUP(AB7,List1678345679102312131415161723456745[],2,FALSE))</f>
        <v/>
      </c>
      <c r="BZ7" s="161" t="str">
        <f>IF(AC7="---","",VLOOKUP(AC7,List1678345679102312131415161723456745[],2,FALSE))</f>
        <v/>
      </c>
      <c r="CA7" s="8"/>
      <c r="CB7" s="1"/>
      <c r="CC7" s="8"/>
      <c r="CD7" s="1"/>
      <c r="CE7" s="8"/>
      <c r="CF7" s="1"/>
      <c r="CG7" s="8"/>
      <c r="CH7" s="1"/>
      <c r="CI7" s="8"/>
    </row>
    <row r="8" spans="2:87" ht="13.5" customHeight="1" thickBot="1">
      <c r="B8" s="283"/>
      <c r="C8" s="369"/>
      <c r="D8" s="370"/>
      <c r="E8" s="365" t="s">
        <v>118</v>
      </c>
      <c r="F8" s="21"/>
      <c r="G8" s="22"/>
      <c r="H8" s="367" t="s">
        <v>105</v>
      </c>
      <c r="I8" s="367" t="s">
        <v>105</v>
      </c>
      <c r="J8" s="367" t="s">
        <v>105</v>
      </c>
      <c r="K8" s="367" t="s">
        <v>105</v>
      </c>
      <c r="L8" s="367" t="s">
        <v>105</v>
      </c>
      <c r="M8" s="367" t="s">
        <v>105</v>
      </c>
      <c r="N8" s="25" t="s">
        <v>105</v>
      </c>
      <c r="O8" s="25" t="s">
        <v>105</v>
      </c>
      <c r="P8" s="25" t="s">
        <v>105</v>
      </c>
      <c r="Q8" s="25" t="s">
        <v>105</v>
      </c>
      <c r="R8" s="32" t="s">
        <v>105</v>
      </c>
      <c r="S8" s="1"/>
      <c r="T8" s="367" t="s">
        <v>105</v>
      </c>
      <c r="U8" s="367" t="s">
        <v>105</v>
      </c>
      <c r="V8" s="367" t="s">
        <v>105</v>
      </c>
      <c r="W8" s="367" t="s">
        <v>105</v>
      </c>
      <c r="X8" s="367" t="s">
        <v>105</v>
      </c>
      <c r="Y8" s="371" t="s">
        <v>105</v>
      </c>
      <c r="Z8" s="371" t="s">
        <v>105</v>
      </c>
      <c r="AA8" s="371" t="s">
        <v>105</v>
      </c>
      <c r="AB8" s="371" t="s">
        <v>105</v>
      </c>
      <c r="AC8" s="371" t="s">
        <v>105</v>
      </c>
      <c r="AD8" s="8"/>
      <c r="AE8" s="8"/>
      <c r="AF8" s="27" t="str">
        <f t="shared" si="0"/>
        <v/>
      </c>
      <c r="AG8" s="27" t="str">
        <f t="shared" si="0"/>
        <v/>
      </c>
      <c r="AH8" s="27" t="str">
        <f t="shared" si="0"/>
        <v/>
      </c>
      <c r="AI8" s="27" t="str">
        <f t="shared" si="0"/>
        <v/>
      </c>
      <c r="AJ8" s="27" t="str">
        <f t="shared" si="0"/>
        <v/>
      </c>
      <c r="AK8" s="27" t="str">
        <f t="shared" si="0"/>
        <v/>
      </c>
      <c r="AL8" s="27" t="str">
        <f t="shared" si="0"/>
        <v/>
      </c>
      <c r="AM8" s="27" t="str">
        <f t="shared" si="0"/>
        <v/>
      </c>
      <c r="AN8" s="27" t="str">
        <f t="shared" si="0"/>
        <v/>
      </c>
      <c r="AO8" s="27" t="str">
        <f t="shared" si="0"/>
        <v/>
      </c>
      <c r="AP8" s="1"/>
      <c r="AQ8" s="28"/>
      <c r="AR8" s="29" t="s">
        <v>119</v>
      </c>
      <c r="AS8" s="30" t="str">
        <f t="shared" si="1"/>
        <v>---</v>
      </c>
      <c r="AT8" s="50" t="e">
        <f>VALUE(IF(AS8="---","",VLOOKUP(AS8,List1678345679102312131415161723456745[],2,FALSE)))</f>
        <v>#VALUE!</v>
      </c>
      <c r="AU8" s="1" t="str">
        <f t="shared" si="2"/>
        <v>---</v>
      </c>
      <c r="AV8" s="1" t="e">
        <f>VALUE(IF(AU8="---","",VLOOKUP(AU8,List1678345679102312131415161723456745[],2,FALSE)))</f>
        <v>#VALUE!</v>
      </c>
      <c r="AW8" s="1" t="str">
        <f t="shared" si="4"/>
        <v>---</v>
      </c>
      <c r="AX8" s="1" t="str">
        <f t="shared" si="3"/>
        <v>---</v>
      </c>
      <c r="AY8" s="1"/>
      <c r="AZ8" s="1"/>
      <c r="BA8" s="1"/>
      <c r="BB8" s="1"/>
      <c r="BC8" s="1"/>
      <c r="BD8" s="29" t="s">
        <v>119</v>
      </c>
      <c r="BE8" s="161" t="str">
        <f>IF(H8="---","",VLOOKUP(H8,List1678345679102312131415161723456745[],2,FALSE))</f>
        <v/>
      </c>
      <c r="BF8" s="161" t="str">
        <f>IF(I8="---","",VLOOKUP(I8,List1678345679102312131415161723456745[],2,FALSE))</f>
        <v/>
      </c>
      <c r="BG8" s="161" t="str">
        <f>IF(J8="---","",VLOOKUP(J8,List1678345679102312131415161723456745[],2,FALSE))</f>
        <v/>
      </c>
      <c r="BH8" s="161" t="str">
        <f>IF(K8="---","",VLOOKUP(K8,List1678345679102312131415161723456745[],2,FALSE))</f>
        <v/>
      </c>
      <c r="BI8" s="161" t="str">
        <f>IF(L8="---","",VLOOKUP(L8,List1678345679102312131415161723456745[],2,FALSE))</f>
        <v/>
      </c>
      <c r="BJ8" s="161" t="str">
        <f>IF(M8="---","",VLOOKUP(M8,List1678345679102312131415161723456745[],2,FALSE))</f>
        <v/>
      </c>
      <c r="BK8" s="161" t="str">
        <f>IF(N8="---","",VLOOKUP(N8,List1678345679102312131415161723456745[],2,FALSE))</f>
        <v/>
      </c>
      <c r="BL8" s="161" t="str">
        <f>IF(O8="---","",VLOOKUP(O8,List1678345679102312131415161723456745[],2,FALSE))</f>
        <v/>
      </c>
      <c r="BM8" s="161" t="str">
        <f>IF(P8="---","",VLOOKUP(P8,List1678345679102312131415161723456745[],2,FALSE))</f>
        <v/>
      </c>
      <c r="BN8" s="161" t="str">
        <f>IF(Q8="---","",VLOOKUP(Q8,List1678345679102312131415161723456745[],2,FALSE))</f>
        <v/>
      </c>
      <c r="BO8" s="161" t="str">
        <f>IF(R8="---","",VLOOKUP(R8,List1678345679102312131415161723456745[],2,FALSE))</f>
        <v/>
      </c>
      <c r="BP8" s="29" t="s">
        <v>119</v>
      </c>
      <c r="BQ8" s="161" t="str">
        <f>IF(T8="---","",VLOOKUP(T8,List1678345679102312131415161723456745[],2,FALSE))</f>
        <v/>
      </c>
      <c r="BR8" s="161" t="str">
        <f>IF(U8="---","",VLOOKUP(U8,List1678345679102312131415161723456745[],2,FALSE))</f>
        <v/>
      </c>
      <c r="BS8" s="161" t="str">
        <f>IF(V8="---","",VLOOKUP(V8,List1678345679102312131415161723456745[],2,FALSE))</f>
        <v/>
      </c>
      <c r="BT8" s="161" t="str">
        <f>IF(W8="---","",VLOOKUP(W8,List1678345679102312131415161723456745[],2,FALSE))</f>
        <v/>
      </c>
      <c r="BU8" s="161" t="str">
        <f>IF(X8="---","",VLOOKUP(X8,List1678345679102312131415161723456745[],2,FALSE))</f>
        <v/>
      </c>
      <c r="BV8" s="161" t="str">
        <f>IF(Y8="---","",VLOOKUP(Y8,List1678345679102312131415161723456745[],2,FALSE))</f>
        <v/>
      </c>
      <c r="BW8" s="161" t="str">
        <f>IF(Z8="---","",VLOOKUP(Z8,List1678345679102312131415161723456745[],2,FALSE))</f>
        <v/>
      </c>
      <c r="BX8" s="161" t="str">
        <f>IF(AA8="---","",VLOOKUP(AA8,List1678345679102312131415161723456745[],2,FALSE))</f>
        <v/>
      </c>
      <c r="BY8" s="161" t="str">
        <f>IF(AB8="---","",VLOOKUP(AB8,List1678345679102312131415161723456745[],2,FALSE))</f>
        <v/>
      </c>
      <c r="BZ8" s="161" t="str">
        <f>IF(AC8="---","",VLOOKUP(AC8,List1678345679102312131415161723456745[],2,FALSE))</f>
        <v/>
      </c>
      <c r="CA8" s="8"/>
      <c r="CB8" s="1"/>
      <c r="CC8" s="8"/>
      <c r="CD8" s="1"/>
      <c r="CE8" s="8"/>
      <c r="CF8" s="1"/>
      <c r="CG8" s="8"/>
      <c r="CH8" s="1"/>
      <c r="CI8" s="8"/>
    </row>
    <row r="9" spans="2:87" ht="13.5" customHeight="1" thickBot="1">
      <c r="B9" s="283"/>
      <c r="C9" s="363" t="s">
        <v>232</v>
      </c>
      <c r="D9" s="364"/>
      <c r="E9" s="365" t="s">
        <v>233</v>
      </c>
      <c r="F9" s="21"/>
      <c r="G9" s="22"/>
      <c r="H9" s="367" t="s">
        <v>105</v>
      </c>
      <c r="I9" s="367" t="s">
        <v>105</v>
      </c>
      <c r="J9" s="367" t="s">
        <v>105</v>
      </c>
      <c r="K9" s="367" t="s">
        <v>105</v>
      </c>
      <c r="L9" s="367" t="s">
        <v>105</v>
      </c>
      <c r="M9" s="367" t="s">
        <v>105</v>
      </c>
      <c r="N9" s="25" t="s">
        <v>105</v>
      </c>
      <c r="O9" s="25" t="s">
        <v>105</v>
      </c>
      <c r="P9" s="25" t="s">
        <v>105</v>
      </c>
      <c r="Q9" s="25" t="s">
        <v>105</v>
      </c>
      <c r="R9" s="32" t="s">
        <v>105</v>
      </c>
      <c r="S9" s="1"/>
      <c r="T9" s="367" t="s">
        <v>105</v>
      </c>
      <c r="U9" s="367" t="s">
        <v>105</v>
      </c>
      <c r="V9" s="367" t="s">
        <v>105</v>
      </c>
      <c r="W9" s="367" t="s">
        <v>105</v>
      </c>
      <c r="X9" s="367" t="s">
        <v>105</v>
      </c>
      <c r="Y9" s="371" t="s">
        <v>105</v>
      </c>
      <c r="Z9" s="371" t="s">
        <v>105</v>
      </c>
      <c r="AA9" s="371" t="s">
        <v>105</v>
      </c>
      <c r="AB9" s="371" t="s">
        <v>105</v>
      </c>
      <c r="AC9" s="371" t="s">
        <v>105</v>
      </c>
      <c r="AD9" s="8"/>
      <c r="AE9" s="8"/>
      <c r="AF9" s="27" t="str">
        <f t="shared" si="0"/>
        <v/>
      </c>
      <c r="AG9" s="27" t="str">
        <f t="shared" si="0"/>
        <v/>
      </c>
      <c r="AH9" s="27" t="str">
        <f t="shared" si="0"/>
        <v/>
      </c>
      <c r="AI9" s="27" t="str">
        <f t="shared" si="0"/>
        <v/>
      </c>
      <c r="AJ9" s="27" t="str">
        <f t="shared" si="0"/>
        <v/>
      </c>
      <c r="AK9" s="27" t="str">
        <f t="shared" si="0"/>
        <v/>
      </c>
      <c r="AL9" s="27" t="str">
        <f t="shared" si="0"/>
        <v/>
      </c>
      <c r="AM9" s="27" t="str">
        <f t="shared" si="0"/>
        <v/>
      </c>
      <c r="AN9" s="27" t="str">
        <f t="shared" si="0"/>
        <v/>
      </c>
      <c r="AO9" s="27" t="str">
        <f t="shared" si="0"/>
        <v/>
      </c>
      <c r="AP9" s="1"/>
      <c r="AQ9" s="28"/>
      <c r="AR9" s="29" t="s">
        <v>234</v>
      </c>
      <c r="AS9" s="30" t="str">
        <f t="shared" si="1"/>
        <v>---</v>
      </c>
      <c r="AT9" s="50" t="e">
        <f>VALUE(IF(AS9="---","",VLOOKUP(AS9,List1678345679102312131415161723456745[],2,FALSE)))</f>
        <v>#VALUE!</v>
      </c>
      <c r="AU9" s="1" t="str">
        <f t="shared" si="2"/>
        <v>---</v>
      </c>
      <c r="AV9" s="1" t="e">
        <f>VALUE(IF(AU9="---","",VLOOKUP(AU9,List1678345679102312131415161723456745[],2,FALSE)))</f>
        <v>#VALUE!</v>
      </c>
      <c r="AW9" s="1" t="str">
        <f t="shared" si="4"/>
        <v>---</v>
      </c>
      <c r="AX9" s="1" t="str">
        <f t="shared" si="3"/>
        <v>---</v>
      </c>
      <c r="AY9" s="1"/>
      <c r="AZ9" s="1"/>
      <c r="BA9" s="1"/>
      <c r="BB9" s="1"/>
      <c r="BC9" s="1"/>
      <c r="BD9" s="29" t="s">
        <v>234</v>
      </c>
      <c r="BE9" s="161" t="str">
        <f>IF(H9="---","",VLOOKUP(H9,List1678345679102312131415161723456745[],2,FALSE))</f>
        <v/>
      </c>
      <c r="BF9" s="161" t="str">
        <f>IF(I9="---","",VLOOKUP(I9,List1678345679102312131415161723456745[],2,FALSE))</f>
        <v/>
      </c>
      <c r="BG9" s="161" t="str">
        <f>IF(J9="---","",VLOOKUP(J9,List1678345679102312131415161723456745[],2,FALSE))</f>
        <v/>
      </c>
      <c r="BH9" s="161" t="str">
        <f>IF(K9="---","",VLOOKUP(K9,List1678345679102312131415161723456745[],2,FALSE))</f>
        <v/>
      </c>
      <c r="BI9" s="161" t="str">
        <f>IF(L9="---","",VLOOKUP(L9,List1678345679102312131415161723456745[],2,FALSE))</f>
        <v/>
      </c>
      <c r="BJ9" s="161" t="str">
        <f>IF(M9="---","",VLOOKUP(M9,List1678345679102312131415161723456745[],2,FALSE))</f>
        <v/>
      </c>
      <c r="BK9" s="161" t="str">
        <f>IF(N9="---","",VLOOKUP(N9,List1678345679102312131415161723456745[],2,FALSE))</f>
        <v/>
      </c>
      <c r="BL9" s="161" t="str">
        <f>IF(O9="---","",VLOOKUP(O9,List1678345679102312131415161723456745[],2,FALSE))</f>
        <v/>
      </c>
      <c r="BM9" s="161" t="str">
        <f>IF(P9="---","",VLOOKUP(P9,List1678345679102312131415161723456745[],2,FALSE))</f>
        <v/>
      </c>
      <c r="BN9" s="161" t="str">
        <f>IF(Q9="---","",VLOOKUP(Q9,List1678345679102312131415161723456745[],2,FALSE))</f>
        <v/>
      </c>
      <c r="BO9" s="161" t="str">
        <f>IF(R9="---","",VLOOKUP(R9,List1678345679102312131415161723456745[],2,FALSE))</f>
        <v/>
      </c>
      <c r="BP9" s="29" t="s">
        <v>234</v>
      </c>
      <c r="BQ9" s="161" t="str">
        <f>IF(T9="---","",VLOOKUP(T9,List1678345679102312131415161723456745[],2,FALSE))</f>
        <v/>
      </c>
      <c r="BR9" s="161" t="str">
        <f>IF(U9="---","",VLOOKUP(U9,List1678345679102312131415161723456745[],2,FALSE))</f>
        <v/>
      </c>
      <c r="BS9" s="161" t="str">
        <f>IF(V9="---","",VLOOKUP(V9,List1678345679102312131415161723456745[],2,FALSE))</f>
        <v/>
      </c>
      <c r="BT9" s="161" t="str">
        <f>IF(W9="---","",VLOOKUP(W9,List1678345679102312131415161723456745[],2,FALSE))</f>
        <v/>
      </c>
      <c r="BU9" s="161" t="str">
        <f>IF(X9="---","",VLOOKUP(X9,List1678345679102312131415161723456745[],2,FALSE))</f>
        <v/>
      </c>
      <c r="BV9" s="161" t="str">
        <f>IF(Y9="---","",VLOOKUP(Y9,List1678345679102312131415161723456745[],2,FALSE))</f>
        <v/>
      </c>
      <c r="BW9" s="161" t="str">
        <f>IF(Z9="---","",VLOOKUP(Z9,List1678345679102312131415161723456745[],2,FALSE))</f>
        <v/>
      </c>
      <c r="BX9" s="161" t="str">
        <f>IF(AA9="---","",VLOOKUP(AA9,List1678345679102312131415161723456745[],2,FALSE))</f>
        <v/>
      </c>
      <c r="BY9" s="161" t="str">
        <f>IF(AB9="---","",VLOOKUP(AB9,List1678345679102312131415161723456745[],2,FALSE))</f>
        <v/>
      </c>
      <c r="BZ9" s="161" t="str">
        <f>IF(AC9="---","",VLOOKUP(AC9,List1678345679102312131415161723456745[],2,FALSE))</f>
        <v/>
      </c>
      <c r="CA9" s="8"/>
      <c r="CB9" s="1"/>
      <c r="CC9" s="8"/>
      <c r="CD9" s="1"/>
      <c r="CE9" s="8"/>
      <c r="CF9" s="1"/>
      <c r="CG9" s="8"/>
      <c r="CH9" s="1"/>
      <c r="CI9" s="8"/>
    </row>
    <row r="10" spans="2:87" ht="13.5" customHeight="1" thickBot="1">
      <c r="B10" s="283"/>
      <c r="C10" s="372"/>
      <c r="D10" s="373"/>
      <c r="E10" s="365" t="s">
        <v>235</v>
      </c>
      <c r="F10" s="21"/>
      <c r="G10" s="22"/>
      <c r="H10" s="367" t="s">
        <v>105</v>
      </c>
      <c r="I10" s="367" t="s">
        <v>105</v>
      </c>
      <c r="J10" s="367" t="s">
        <v>105</v>
      </c>
      <c r="K10" s="367" t="s">
        <v>105</v>
      </c>
      <c r="L10" s="367" t="s">
        <v>105</v>
      </c>
      <c r="M10" s="367" t="s">
        <v>105</v>
      </c>
      <c r="N10" s="25" t="s">
        <v>105</v>
      </c>
      <c r="O10" s="25" t="s">
        <v>105</v>
      </c>
      <c r="P10" s="25" t="s">
        <v>105</v>
      </c>
      <c r="Q10" s="25" t="s">
        <v>105</v>
      </c>
      <c r="R10" s="32" t="s">
        <v>105</v>
      </c>
      <c r="S10" s="1"/>
      <c r="T10" s="367" t="s">
        <v>105</v>
      </c>
      <c r="U10" s="367" t="s">
        <v>105</v>
      </c>
      <c r="V10" s="367" t="s">
        <v>105</v>
      </c>
      <c r="W10" s="367" t="s">
        <v>105</v>
      </c>
      <c r="X10" s="367" t="s">
        <v>105</v>
      </c>
      <c r="Y10" s="371" t="s">
        <v>105</v>
      </c>
      <c r="Z10" s="371" t="s">
        <v>105</v>
      </c>
      <c r="AA10" s="371" t="s">
        <v>105</v>
      </c>
      <c r="AB10" s="371" t="s">
        <v>105</v>
      </c>
      <c r="AC10" s="371" t="s">
        <v>105</v>
      </c>
      <c r="AD10" s="8"/>
      <c r="AE10" s="8"/>
      <c r="AF10" s="27" t="str">
        <f t="shared" si="0"/>
        <v/>
      </c>
      <c r="AG10" s="27" t="str">
        <f t="shared" si="0"/>
        <v/>
      </c>
      <c r="AH10" s="27" t="str">
        <f t="shared" si="0"/>
        <v/>
      </c>
      <c r="AI10" s="27" t="str">
        <f t="shared" si="0"/>
        <v/>
      </c>
      <c r="AJ10" s="27" t="str">
        <f t="shared" si="0"/>
        <v/>
      </c>
      <c r="AK10" s="27" t="str">
        <f t="shared" si="0"/>
        <v/>
      </c>
      <c r="AL10" s="27" t="str">
        <f t="shared" si="0"/>
        <v/>
      </c>
      <c r="AM10" s="27" t="str">
        <f t="shared" si="0"/>
        <v/>
      </c>
      <c r="AN10" s="27" t="str">
        <f t="shared" si="0"/>
        <v/>
      </c>
      <c r="AO10" s="27" t="str">
        <f t="shared" si="0"/>
        <v/>
      </c>
      <c r="AP10" s="1"/>
      <c r="AQ10" s="28"/>
      <c r="AR10" s="29" t="s">
        <v>236</v>
      </c>
      <c r="AS10" s="30" t="str">
        <f t="shared" si="1"/>
        <v>---</v>
      </c>
      <c r="AT10" s="50" t="e">
        <f>VALUE(IF(AS10="---","",VLOOKUP(AS10,List1678345679102312131415161723456745[],2,FALSE)))</f>
        <v>#VALUE!</v>
      </c>
      <c r="AU10" s="1" t="str">
        <f t="shared" si="2"/>
        <v>---</v>
      </c>
      <c r="AV10" s="1" t="e">
        <f>VALUE(IF(AU10="---","",VLOOKUP(AU10,List1678345679102312131415161723456745[],2,FALSE)))</f>
        <v>#VALUE!</v>
      </c>
      <c r="AW10" s="1" t="str">
        <f t="shared" si="4"/>
        <v>---</v>
      </c>
      <c r="AX10" s="1" t="str">
        <f t="shared" si="3"/>
        <v>---</v>
      </c>
      <c r="AY10" s="1"/>
      <c r="AZ10" s="1"/>
      <c r="BA10" s="1"/>
      <c r="BB10" s="1"/>
      <c r="BC10" s="1"/>
      <c r="BD10" s="29" t="s">
        <v>236</v>
      </c>
      <c r="BE10" s="161" t="str">
        <f>IF(H10="---","",VLOOKUP(H10,List1678345679102312131415161723456745[],2,FALSE))</f>
        <v/>
      </c>
      <c r="BF10" s="161" t="str">
        <f>IF(I10="---","",VLOOKUP(I10,List1678345679102312131415161723456745[],2,FALSE))</f>
        <v/>
      </c>
      <c r="BG10" s="161" t="str">
        <f>IF(J10="---","",VLOOKUP(J10,List1678345679102312131415161723456745[],2,FALSE))</f>
        <v/>
      </c>
      <c r="BH10" s="161" t="str">
        <f>IF(K10="---","",VLOOKUP(K10,List1678345679102312131415161723456745[],2,FALSE))</f>
        <v/>
      </c>
      <c r="BI10" s="161" t="str">
        <f>IF(L10="---","",VLOOKUP(L10,List1678345679102312131415161723456745[],2,FALSE))</f>
        <v/>
      </c>
      <c r="BJ10" s="161" t="str">
        <f>IF(M10="---","",VLOOKUP(M10,List1678345679102312131415161723456745[],2,FALSE))</f>
        <v/>
      </c>
      <c r="BK10" s="161" t="str">
        <f>IF(N10="---","",VLOOKUP(N10,List1678345679102312131415161723456745[],2,FALSE))</f>
        <v/>
      </c>
      <c r="BL10" s="161" t="str">
        <f>IF(O10="---","",VLOOKUP(O10,List1678345679102312131415161723456745[],2,FALSE))</f>
        <v/>
      </c>
      <c r="BM10" s="161" t="str">
        <f>IF(P10="---","",VLOOKUP(P10,List1678345679102312131415161723456745[],2,FALSE))</f>
        <v/>
      </c>
      <c r="BN10" s="161" t="str">
        <f>IF(Q10="---","",VLOOKUP(Q10,List1678345679102312131415161723456745[],2,FALSE))</f>
        <v/>
      </c>
      <c r="BO10" s="161" t="str">
        <f>IF(R10="---","",VLOOKUP(R10,List1678345679102312131415161723456745[],2,FALSE))</f>
        <v/>
      </c>
      <c r="BP10" s="29" t="s">
        <v>236</v>
      </c>
      <c r="BQ10" s="161" t="str">
        <f>IF(T10="---","",VLOOKUP(T10,List1678345679102312131415161723456745[],2,FALSE))</f>
        <v/>
      </c>
      <c r="BR10" s="161" t="str">
        <f>IF(U10="---","",VLOOKUP(U10,List1678345679102312131415161723456745[],2,FALSE))</f>
        <v/>
      </c>
      <c r="BS10" s="161" t="str">
        <f>IF(V10="---","",VLOOKUP(V10,List1678345679102312131415161723456745[],2,FALSE))</f>
        <v/>
      </c>
      <c r="BT10" s="161" t="str">
        <f>IF(W10="---","",VLOOKUP(W10,List1678345679102312131415161723456745[],2,FALSE))</f>
        <v/>
      </c>
      <c r="BU10" s="161" t="str">
        <f>IF(X10="---","",VLOOKUP(X10,List1678345679102312131415161723456745[],2,FALSE))</f>
        <v/>
      </c>
      <c r="BV10" s="161" t="str">
        <f>IF(Y10="---","",VLOOKUP(Y10,List1678345679102312131415161723456745[],2,FALSE))</f>
        <v/>
      </c>
      <c r="BW10" s="161" t="str">
        <f>IF(Z10="---","",VLOOKUP(Z10,List1678345679102312131415161723456745[],2,FALSE))</f>
        <v/>
      </c>
      <c r="BX10" s="161" t="str">
        <f>IF(AA10="---","",VLOOKUP(AA10,List1678345679102312131415161723456745[],2,FALSE))</f>
        <v/>
      </c>
      <c r="BY10" s="161" t="str">
        <f>IF(AB10="---","",VLOOKUP(AB10,List1678345679102312131415161723456745[],2,FALSE))</f>
        <v/>
      </c>
      <c r="BZ10" s="161" t="str">
        <f>IF(AC10="---","",VLOOKUP(AC10,List1678345679102312131415161723456745[],2,FALSE))</f>
        <v/>
      </c>
      <c r="CA10" s="8"/>
      <c r="CB10" s="1"/>
      <c r="CC10" s="8"/>
      <c r="CD10" s="1"/>
      <c r="CE10" s="8"/>
      <c r="CF10" s="1"/>
      <c r="CG10" s="8"/>
      <c r="CH10" s="1"/>
      <c r="CI10" s="8"/>
    </row>
    <row r="11" spans="2:87" ht="13.5" customHeight="1" thickBot="1">
      <c r="B11" s="284"/>
      <c r="C11" s="369"/>
      <c r="D11" s="370"/>
      <c r="E11" s="365" t="s">
        <v>237</v>
      </c>
      <c r="F11" s="21"/>
      <c r="G11" s="22"/>
      <c r="H11" s="367" t="s">
        <v>105</v>
      </c>
      <c r="I11" s="367" t="s">
        <v>105</v>
      </c>
      <c r="J11" s="367" t="s">
        <v>105</v>
      </c>
      <c r="K11" s="367" t="s">
        <v>105</v>
      </c>
      <c r="L11" s="367" t="s">
        <v>105</v>
      </c>
      <c r="M11" s="367" t="s">
        <v>105</v>
      </c>
      <c r="N11" s="25" t="s">
        <v>105</v>
      </c>
      <c r="O11" s="25" t="s">
        <v>105</v>
      </c>
      <c r="P11" s="25" t="s">
        <v>105</v>
      </c>
      <c r="Q11" s="25" t="s">
        <v>105</v>
      </c>
      <c r="R11" s="32" t="s">
        <v>105</v>
      </c>
      <c r="S11" s="1"/>
      <c r="T11" s="367" t="s">
        <v>105</v>
      </c>
      <c r="U11" s="367" t="s">
        <v>105</v>
      </c>
      <c r="V11" s="367" t="s">
        <v>105</v>
      </c>
      <c r="W11" s="367" t="s">
        <v>105</v>
      </c>
      <c r="X11" s="367" t="s">
        <v>105</v>
      </c>
      <c r="Y11" s="371" t="s">
        <v>105</v>
      </c>
      <c r="Z11" s="371" t="s">
        <v>105</v>
      </c>
      <c r="AA11" s="371" t="s">
        <v>105</v>
      </c>
      <c r="AB11" s="371" t="s">
        <v>105</v>
      </c>
      <c r="AC11" s="371" t="s">
        <v>105</v>
      </c>
      <c r="AD11" s="8"/>
      <c r="AE11" s="8"/>
      <c r="AF11" s="27" t="str">
        <f t="shared" si="0"/>
        <v/>
      </c>
      <c r="AG11" s="27" t="str">
        <f t="shared" si="0"/>
        <v/>
      </c>
      <c r="AH11" s="27" t="str">
        <f t="shared" si="0"/>
        <v/>
      </c>
      <c r="AI11" s="27" t="str">
        <f t="shared" si="0"/>
        <v/>
      </c>
      <c r="AJ11" s="27" t="str">
        <f t="shared" si="0"/>
        <v/>
      </c>
      <c r="AK11" s="27" t="str">
        <f t="shared" si="0"/>
        <v/>
      </c>
      <c r="AL11" s="27" t="str">
        <f t="shared" si="0"/>
        <v/>
      </c>
      <c r="AM11" s="27" t="str">
        <f t="shared" si="0"/>
        <v/>
      </c>
      <c r="AN11" s="27" t="str">
        <f t="shared" si="0"/>
        <v/>
      </c>
      <c r="AO11" s="27" t="str">
        <f t="shared" si="0"/>
        <v/>
      </c>
      <c r="AP11" s="1"/>
      <c r="AQ11" s="28"/>
      <c r="AR11" s="29" t="s">
        <v>238</v>
      </c>
      <c r="AS11" s="30" t="str">
        <f t="shared" si="1"/>
        <v>---</v>
      </c>
      <c r="AT11" s="50" t="e">
        <f>VALUE(IF(AS11="---","",VLOOKUP(AS11,List1678345679102312131415161723456745[],2,FALSE)))</f>
        <v>#VALUE!</v>
      </c>
      <c r="AU11" s="1" t="str">
        <f t="shared" si="2"/>
        <v>---</v>
      </c>
      <c r="AV11" s="1" t="e">
        <f>VALUE(IF(AU11="---","",VLOOKUP(AU11,List1678345679102312131415161723456745[],2,FALSE)))</f>
        <v>#VALUE!</v>
      </c>
      <c r="AW11" s="1" t="str">
        <f t="shared" si="4"/>
        <v>---</v>
      </c>
      <c r="AX11" s="1" t="str">
        <f t="shared" si="3"/>
        <v>---</v>
      </c>
      <c r="AY11" s="1"/>
      <c r="AZ11" s="1"/>
      <c r="BA11" s="1"/>
      <c r="BB11" s="1"/>
      <c r="BC11" s="1"/>
      <c r="BD11" s="29" t="s">
        <v>238</v>
      </c>
      <c r="BE11" s="161" t="str">
        <f>IF(H11="---","",VLOOKUP(H11,List1678345679102312131415161723456745[],2,FALSE))</f>
        <v/>
      </c>
      <c r="BF11" s="161" t="str">
        <f>IF(I11="---","",VLOOKUP(I11,List1678345679102312131415161723456745[],2,FALSE))</f>
        <v/>
      </c>
      <c r="BG11" s="161" t="str">
        <f>IF(J11="---","",VLOOKUP(J11,List1678345679102312131415161723456745[],2,FALSE))</f>
        <v/>
      </c>
      <c r="BH11" s="161" t="str">
        <f>IF(K11="---","",VLOOKUP(K11,List1678345679102312131415161723456745[],2,FALSE))</f>
        <v/>
      </c>
      <c r="BI11" s="161" t="str">
        <f>IF(L11="---","",VLOOKUP(L11,List1678345679102312131415161723456745[],2,FALSE))</f>
        <v/>
      </c>
      <c r="BJ11" s="161" t="str">
        <f>IF(M11="---","",VLOOKUP(M11,List1678345679102312131415161723456745[],2,FALSE))</f>
        <v/>
      </c>
      <c r="BK11" s="161" t="str">
        <f>IF(N11="---","",VLOOKUP(N11,List1678345679102312131415161723456745[],2,FALSE))</f>
        <v/>
      </c>
      <c r="BL11" s="161" t="str">
        <f>IF(O11="---","",VLOOKUP(O11,List1678345679102312131415161723456745[],2,FALSE))</f>
        <v/>
      </c>
      <c r="BM11" s="161" t="str">
        <f>IF(P11="---","",VLOOKUP(P11,List1678345679102312131415161723456745[],2,FALSE))</f>
        <v/>
      </c>
      <c r="BN11" s="161" t="str">
        <f>IF(Q11="---","",VLOOKUP(Q11,List1678345679102312131415161723456745[],2,FALSE))</f>
        <v/>
      </c>
      <c r="BO11" s="161" t="str">
        <f>IF(R11="---","",VLOOKUP(R11,List1678345679102312131415161723456745[],2,FALSE))</f>
        <v/>
      </c>
      <c r="BP11" s="29" t="s">
        <v>238</v>
      </c>
      <c r="BQ11" s="161" t="str">
        <f>IF(T11="---","",VLOOKUP(T11,List1678345679102312131415161723456745[],2,FALSE))</f>
        <v/>
      </c>
      <c r="BR11" s="161" t="str">
        <f>IF(U11="---","",VLOOKUP(U11,List1678345679102312131415161723456745[],2,FALSE))</f>
        <v/>
      </c>
      <c r="BS11" s="161" t="str">
        <f>IF(V11="---","",VLOOKUP(V11,List1678345679102312131415161723456745[],2,FALSE))</f>
        <v/>
      </c>
      <c r="BT11" s="161" t="str">
        <f>IF(W11="---","",VLOOKUP(W11,List1678345679102312131415161723456745[],2,FALSE))</f>
        <v/>
      </c>
      <c r="BU11" s="161" t="str">
        <f>IF(X11="---","",VLOOKUP(X11,List1678345679102312131415161723456745[],2,FALSE))</f>
        <v/>
      </c>
      <c r="BV11" s="161" t="str">
        <f>IF(Y11="---","",VLOOKUP(Y11,List1678345679102312131415161723456745[],2,FALSE))</f>
        <v/>
      </c>
      <c r="BW11" s="161" t="str">
        <f>IF(Z11="---","",VLOOKUP(Z11,List1678345679102312131415161723456745[],2,FALSE))</f>
        <v/>
      </c>
      <c r="BX11" s="161" t="str">
        <f>IF(AA11="---","",VLOOKUP(AA11,List1678345679102312131415161723456745[],2,FALSE))</f>
        <v/>
      </c>
      <c r="BY11" s="161" t="str">
        <f>IF(AB11="---","",VLOOKUP(AB11,List1678345679102312131415161723456745[],2,FALSE))</f>
        <v/>
      </c>
      <c r="BZ11" s="161" t="str">
        <f>IF(AC11="---","",VLOOKUP(AC11,List1678345679102312131415161723456745[],2,FALSE))</f>
        <v/>
      </c>
      <c r="CA11" s="8"/>
      <c r="CB11" s="1"/>
      <c r="CC11" s="8"/>
      <c r="CD11" s="1"/>
      <c r="CE11" s="8"/>
      <c r="CF11" s="1"/>
      <c r="CG11" s="8"/>
      <c r="CH11" s="1"/>
      <c r="CI11" s="8"/>
    </row>
    <row r="12" spans="2:87" ht="13.5" customHeight="1" thickBot="1">
      <c r="B12" s="283">
        <v>2</v>
      </c>
      <c r="C12" s="374" t="s">
        <v>120</v>
      </c>
      <c r="D12" s="375"/>
      <c r="E12" s="365" t="s">
        <v>121</v>
      </c>
      <c r="F12" s="198"/>
      <c r="G12" s="199"/>
      <c r="H12" s="367" t="s">
        <v>105</v>
      </c>
      <c r="I12" s="367" t="s">
        <v>105</v>
      </c>
      <c r="J12" s="367" t="s">
        <v>105</v>
      </c>
      <c r="K12" s="367" t="s">
        <v>105</v>
      </c>
      <c r="L12" s="367" t="s">
        <v>105</v>
      </c>
      <c r="M12" s="367" t="s">
        <v>105</v>
      </c>
      <c r="N12" s="25" t="s">
        <v>105</v>
      </c>
      <c r="O12" s="25" t="s">
        <v>105</v>
      </c>
      <c r="P12" s="25" t="s">
        <v>105</v>
      </c>
      <c r="Q12" s="25" t="s">
        <v>105</v>
      </c>
      <c r="R12" s="32" t="s">
        <v>105</v>
      </c>
      <c r="S12" s="1"/>
      <c r="T12" s="367" t="s">
        <v>105</v>
      </c>
      <c r="U12" s="367" t="s">
        <v>105</v>
      </c>
      <c r="V12" s="367" t="s">
        <v>105</v>
      </c>
      <c r="W12" s="367" t="s">
        <v>105</v>
      </c>
      <c r="X12" s="367" t="s">
        <v>105</v>
      </c>
      <c r="Y12" s="371" t="s">
        <v>105</v>
      </c>
      <c r="Z12" s="371" t="s">
        <v>105</v>
      </c>
      <c r="AA12" s="371" t="s">
        <v>105</v>
      </c>
      <c r="AB12" s="371" t="s">
        <v>105</v>
      </c>
      <c r="AC12" s="371" t="s">
        <v>105</v>
      </c>
      <c r="AD12" s="8"/>
      <c r="AE12" s="8"/>
      <c r="AF12" s="27" t="str">
        <f t="shared" si="0"/>
        <v/>
      </c>
      <c r="AG12" s="27" t="str">
        <f t="shared" si="0"/>
        <v/>
      </c>
      <c r="AH12" s="27" t="str">
        <f t="shared" si="0"/>
        <v/>
      </c>
      <c r="AI12" s="27" t="str">
        <f t="shared" si="0"/>
        <v/>
      </c>
      <c r="AJ12" s="27" t="str">
        <f t="shared" si="0"/>
        <v/>
      </c>
      <c r="AK12" s="27" t="str">
        <f t="shared" si="0"/>
        <v/>
      </c>
      <c r="AL12" s="27" t="str">
        <f t="shared" si="0"/>
        <v/>
      </c>
      <c r="AM12" s="27" t="str">
        <f t="shared" si="0"/>
        <v/>
      </c>
      <c r="AN12" s="27" t="str">
        <f t="shared" si="0"/>
        <v/>
      </c>
      <c r="AO12" s="27" t="str">
        <f t="shared" si="0"/>
        <v/>
      </c>
      <c r="AP12" s="1"/>
      <c r="AQ12" s="28"/>
      <c r="AR12" s="29" t="s">
        <v>122</v>
      </c>
      <c r="AS12" s="30" t="str">
        <f t="shared" si="1"/>
        <v>---</v>
      </c>
      <c r="AT12" s="50" t="e">
        <f>VALUE(IF(AS12="---","",VLOOKUP(AS12,List1678345679102312131415161723456745[],2,FALSE)))</f>
        <v>#VALUE!</v>
      </c>
      <c r="AU12" s="1" t="str">
        <f t="shared" si="2"/>
        <v>---</v>
      </c>
      <c r="AV12" s="1" t="e">
        <f>VALUE(IF(AU12="---","",VLOOKUP(AU12,List1678345679102312131415161723456745[],2,FALSE)))</f>
        <v>#VALUE!</v>
      </c>
      <c r="AW12" s="1" t="str">
        <f t="shared" si="4"/>
        <v>---</v>
      </c>
      <c r="AX12" s="1" t="str">
        <f t="shared" si="3"/>
        <v>---</v>
      </c>
      <c r="AY12" s="1"/>
      <c r="AZ12" s="1"/>
      <c r="BA12" s="1"/>
      <c r="BB12" s="1"/>
      <c r="BC12" s="1"/>
      <c r="BD12" s="29" t="s">
        <v>122</v>
      </c>
      <c r="BE12" s="161" t="str">
        <f>IF(H12="---","",VLOOKUP(H12,List1678345679102312131415161723456745[],2,FALSE))</f>
        <v/>
      </c>
      <c r="BF12" s="161" t="str">
        <f>IF(I12="---","",VLOOKUP(I12,List1678345679102312131415161723456745[],2,FALSE))</f>
        <v/>
      </c>
      <c r="BG12" s="161" t="str">
        <f>IF(J12="---","",VLOOKUP(J12,List1678345679102312131415161723456745[],2,FALSE))</f>
        <v/>
      </c>
      <c r="BH12" s="161" t="str">
        <f>IF(K12="---","",VLOOKUP(K12,List1678345679102312131415161723456745[],2,FALSE))</f>
        <v/>
      </c>
      <c r="BI12" s="161" t="str">
        <f>IF(L12="---","",VLOOKUP(L12,List1678345679102312131415161723456745[],2,FALSE))</f>
        <v/>
      </c>
      <c r="BJ12" s="161" t="str">
        <f>IF(M12="---","",VLOOKUP(M12,List1678345679102312131415161723456745[],2,FALSE))</f>
        <v/>
      </c>
      <c r="BK12" s="161" t="str">
        <f>IF(N12="---","",VLOOKUP(N12,List1678345679102312131415161723456745[],2,FALSE))</f>
        <v/>
      </c>
      <c r="BL12" s="161" t="str">
        <f>IF(O12="---","",VLOOKUP(O12,List1678345679102312131415161723456745[],2,FALSE))</f>
        <v/>
      </c>
      <c r="BM12" s="161" t="str">
        <f>IF(P12="---","",VLOOKUP(P12,List1678345679102312131415161723456745[],2,FALSE))</f>
        <v/>
      </c>
      <c r="BN12" s="161" t="str">
        <f>IF(Q12="---","",VLOOKUP(Q12,List1678345679102312131415161723456745[],2,FALSE))</f>
        <v/>
      </c>
      <c r="BO12" s="161" t="str">
        <f>IF(R12="---","",VLOOKUP(R12,List1678345679102312131415161723456745[],2,FALSE))</f>
        <v/>
      </c>
      <c r="BP12" s="29" t="s">
        <v>122</v>
      </c>
      <c r="BQ12" s="161" t="str">
        <f>IF(T12="---","",VLOOKUP(T12,List1678345679102312131415161723456745[],2,FALSE))</f>
        <v/>
      </c>
      <c r="BR12" s="161" t="str">
        <f>IF(U12="---","",VLOOKUP(U12,List1678345679102312131415161723456745[],2,FALSE))</f>
        <v/>
      </c>
      <c r="BS12" s="161" t="str">
        <f>IF(V12="---","",VLOOKUP(V12,List1678345679102312131415161723456745[],2,FALSE))</f>
        <v/>
      </c>
      <c r="BT12" s="161" t="str">
        <f>IF(W12="---","",VLOOKUP(W12,List1678345679102312131415161723456745[],2,FALSE))</f>
        <v/>
      </c>
      <c r="BU12" s="161" t="str">
        <f>IF(X12="---","",VLOOKUP(X12,List1678345679102312131415161723456745[],2,FALSE))</f>
        <v/>
      </c>
      <c r="BV12" s="161" t="str">
        <f>IF(Y12="---","",VLOOKUP(Y12,List1678345679102312131415161723456745[],2,FALSE))</f>
        <v/>
      </c>
      <c r="BW12" s="161" t="str">
        <f>IF(Z12="---","",VLOOKUP(Z12,List1678345679102312131415161723456745[],2,FALSE))</f>
        <v/>
      </c>
      <c r="BX12" s="161" t="str">
        <f>IF(AA12="---","",VLOOKUP(AA12,List1678345679102312131415161723456745[],2,FALSE))</f>
        <v/>
      </c>
      <c r="BY12" s="161" t="str">
        <f>IF(AB12="---","",VLOOKUP(AB12,List1678345679102312131415161723456745[],2,FALSE))</f>
        <v/>
      </c>
      <c r="BZ12" s="161" t="str">
        <f>IF(AC12="---","",VLOOKUP(AC12,List1678345679102312131415161723456745[],2,FALSE))</f>
        <v/>
      </c>
      <c r="CA12" s="8"/>
      <c r="CB12" s="1"/>
      <c r="CC12" s="8"/>
      <c r="CD12" s="1"/>
      <c r="CE12" s="8"/>
      <c r="CF12" s="1"/>
      <c r="CG12" s="8"/>
      <c r="CH12" s="1"/>
      <c r="CI12" s="8"/>
    </row>
    <row r="13" spans="2:87" ht="13.5" customHeight="1" thickBot="1">
      <c r="B13" s="283"/>
      <c r="C13" s="374"/>
      <c r="D13" s="375"/>
      <c r="E13" s="365" t="s">
        <v>123</v>
      </c>
      <c r="F13" s="198"/>
      <c r="G13" s="199"/>
      <c r="H13" s="367" t="s">
        <v>105</v>
      </c>
      <c r="I13" s="367" t="s">
        <v>105</v>
      </c>
      <c r="J13" s="367" t="s">
        <v>105</v>
      </c>
      <c r="K13" s="367" t="s">
        <v>105</v>
      </c>
      <c r="L13" s="367" t="s">
        <v>105</v>
      </c>
      <c r="M13" s="367" t="s">
        <v>105</v>
      </c>
      <c r="N13" s="25" t="s">
        <v>105</v>
      </c>
      <c r="O13" s="25" t="s">
        <v>105</v>
      </c>
      <c r="P13" s="25" t="s">
        <v>105</v>
      </c>
      <c r="Q13" s="25" t="s">
        <v>105</v>
      </c>
      <c r="R13" s="32" t="s">
        <v>105</v>
      </c>
      <c r="S13" s="1"/>
      <c r="T13" s="367" t="s">
        <v>105</v>
      </c>
      <c r="U13" s="367" t="s">
        <v>105</v>
      </c>
      <c r="V13" s="367" t="s">
        <v>105</v>
      </c>
      <c r="W13" s="367" t="s">
        <v>105</v>
      </c>
      <c r="X13" s="367" t="s">
        <v>105</v>
      </c>
      <c r="Y13" s="371" t="s">
        <v>105</v>
      </c>
      <c r="Z13" s="371" t="s">
        <v>105</v>
      </c>
      <c r="AA13" s="371" t="s">
        <v>105</v>
      </c>
      <c r="AB13" s="371" t="s">
        <v>105</v>
      </c>
      <c r="AC13" s="371" t="s">
        <v>105</v>
      </c>
      <c r="AD13" s="8"/>
      <c r="AE13" s="8"/>
      <c r="AF13" s="27" t="str">
        <f t="shared" si="0"/>
        <v/>
      </c>
      <c r="AG13" s="27" t="str">
        <f t="shared" si="0"/>
        <v/>
      </c>
      <c r="AH13" s="27" t="str">
        <f t="shared" si="0"/>
        <v/>
      </c>
      <c r="AI13" s="27" t="str">
        <f t="shared" si="0"/>
        <v/>
      </c>
      <c r="AJ13" s="27" t="str">
        <f t="shared" si="0"/>
        <v/>
      </c>
      <c r="AK13" s="27" t="str">
        <f t="shared" si="0"/>
        <v/>
      </c>
      <c r="AL13" s="27" t="str">
        <f t="shared" si="0"/>
        <v/>
      </c>
      <c r="AM13" s="27" t="str">
        <f t="shared" si="0"/>
        <v/>
      </c>
      <c r="AN13" s="27" t="str">
        <f t="shared" si="0"/>
        <v/>
      </c>
      <c r="AO13" s="27" t="str">
        <f t="shared" si="0"/>
        <v/>
      </c>
      <c r="AP13" s="1"/>
      <c r="AQ13" s="28"/>
      <c r="AR13" s="29" t="s">
        <v>124</v>
      </c>
      <c r="AS13" s="30" t="str">
        <f t="shared" si="1"/>
        <v>---</v>
      </c>
      <c r="AT13" s="50" t="e">
        <f>VALUE(IF(AS13="---","",VLOOKUP(AS13,List1678345679102312131415161723456745[],2,FALSE)))</f>
        <v>#VALUE!</v>
      </c>
      <c r="AU13" s="1" t="str">
        <f t="shared" si="2"/>
        <v>---</v>
      </c>
      <c r="AV13" s="1" t="e">
        <f>VALUE(IF(AU13="---","",VLOOKUP(AU13,List1678345679102312131415161723456745[],2,FALSE)))</f>
        <v>#VALUE!</v>
      </c>
      <c r="AW13" s="1" t="str">
        <f t="shared" si="4"/>
        <v>---</v>
      </c>
      <c r="AX13" s="1" t="str">
        <f t="shared" si="3"/>
        <v>---</v>
      </c>
      <c r="AY13" s="1"/>
      <c r="AZ13" s="1"/>
      <c r="BA13" s="1"/>
      <c r="BB13" s="1"/>
      <c r="BC13" s="1"/>
      <c r="BD13" s="29" t="s">
        <v>124</v>
      </c>
      <c r="BE13" s="161" t="str">
        <f>IF(H13="---","",VLOOKUP(H13,List1678345679102312131415161723456745[],2,FALSE))</f>
        <v/>
      </c>
      <c r="BF13" s="161" t="str">
        <f>IF(I13="---","",VLOOKUP(I13,List1678345679102312131415161723456745[],2,FALSE))</f>
        <v/>
      </c>
      <c r="BG13" s="161" t="str">
        <f>IF(J13="---","",VLOOKUP(J13,List1678345679102312131415161723456745[],2,FALSE))</f>
        <v/>
      </c>
      <c r="BH13" s="161" t="str">
        <f>IF(K13="---","",VLOOKUP(K13,List1678345679102312131415161723456745[],2,FALSE))</f>
        <v/>
      </c>
      <c r="BI13" s="161" t="str">
        <f>IF(L13="---","",VLOOKUP(L13,List1678345679102312131415161723456745[],2,FALSE))</f>
        <v/>
      </c>
      <c r="BJ13" s="161" t="str">
        <f>IF(M13="---","",VLOOKUP(M13,List1678345679102312131415161723456745[],2,FALSE))</f>
        <v/>
      </c>
      <c r="BK13" s="161" t="str">
        <f>IF(N13="---","",VLOOKUP(N13,List1678345679102312131415161723456745[],2,FALSE))</f>
        <v/>
      </c>
      <c r="BL13" s="161" t="str">
        <f>IF(O13="---","",VLOOKUP(O13,List1678345679102312131415161723456745[],2,FALSE))</f>
        <v/>
      </c>
      <c r="BM13" s="161" t="str">
        <f>IF(P13="---","",VLOOKUP(P13,List1678345679102312131415161723456745[],2,FALSE))</f>
        <v/>
      </c>
      <c r="BN13" s="161" t="str">
        <f>IF(Q13="---","",VLOOKUP(Q13,List1678345679102312131415161723456745[],2,FALSE))</f>
        <v/>
      </c>
      <c r="BO13" s="161" t="str">
        <f>IF(R13="---","",VLOOKUP(R13,List1678345679102312131415161723456745[],2,FALSE))</f>
        <v/>
      </c>
      <c r="BP13" s="29" t="s">
        <v>124</v>
      </c>
      <c r="BQ13" s="161" t="str">
        <f>IF(T13="---","",VLOOKUP(T13,List1678345679102312131415161723456745[],2,FALSE))</f>
        <v/>
      </c>
      <c r="BR13" s="161" t="str">
        <f>IF(U13="---","",VLOOKUP(U13,List1678345679102312131415161723456745[],2,FALSE))</f>
        <v/>
      </c>
      <c r="BS13" s="161" t="str">
        <f>IF(V13="---","",VLOOKUP(V13,List1678345679102312131415161723456745[],2,FALSE))</f>
        <v/>
      </c>
      <c r="BT13" s="161" t="str">
        <f>IF(W13="---","",VLOOKUP(W13,List1678345679102312131415161723456745[],2,FALSE))</f>
        <v/>
      </c>
      <c r="BU13" s="161" t="str">
        <f>IF(X13="---","",VLOOKUP(X13,List1678345679102312131415161723456745[],2,FALSE))</f>
        <v/>
      </c>
      <c r="BV13" s="161" t="str">
        <f>IF(Y13="---","",VLOOKUP(Y13,List1678345679102312131415161723456745[],2,FALSE))</f>
        <v/>
      </c>
      <c r="BW13" s="161" t="str">
        <f>IF(Z13="---","",VLOOKUP(Z13,List1678345679102312131415161723456745[],2,FALSE))</f>
        <v/>
      </c>
      <c r="BX13" s="161" t="str">
        <f>IF(AA13="---","",VLOOKUP(AA13,List1678345679102312131415161723456745[],2,FALSE))</f>
        <v/>
      </c>
      <c r="BY13" s="161" t="str">
        <f>IF(AB13="---","",VLOOKUP(AB13,List1678345679102312131415161723456745[],2,FALSE))</f>
        <v/>
      </c>
      <c r="BZ13" s="161" t="str">
        <f>IF(AC13="---","",VLOOKUP(AC13,List1678345679102312131415161723456745[],2,FALSE))</f>
        <v/>
      </c>
      <c r="CA13" s="8"/>
      <c r="CB13" s="1"/>
      <c r="CC13" s="8"/>
      <c r="CD13" s="1"/>
      <c r="CE13" s="8"/>
      <c r="CF13" s="1"/>
      <c r="CG13" s="8"/>
      <c r="CH13" s="1"/>
      <c r="CI13" s="8"/>
    </row>
    <row r="14" spans="2:87" ht="13.5" customHeight="1" thickBot="1">
      <c r="B14" s="283"/>
      <c r="C14" s="374"/>
      <c r="D14" s="375"/>
      <c r="E14" s="365" t="s">
        <v>125</v>
      </c>
      <c r="F14" s="198"/>
      <c r="G14" s="199"/>
      <c r="H14" s="367" t="s">
        <v>105</v>
      </c>
      <c r="I14" s="367" t="s">
        <v>105</v>
      </c>
      <c r="J14" s="367" t="s">
        <v>105</v>
      </c>
      <c r="K14" s="367" t="s">
        <v>105</v>
      </c>
      <c r="L14" s="367" t="s">
        <v>105</v>
      </c>
      <c r="M14" s="367" t="s">
        <v>105</v>
      </c>
      <c r="N14" s="25" t="s">
        <v>105</v>
      </c>
      <c r="O14" s="25" t="s">
        <v>105</v>
      </c>
      <c r="P14" s="25" t="s">
        <v>105</v>
      </c>
      <c r="Q14" s="25" t="s">
        <v>105</v>
      </c>
      <c r="R14" s="32" t="s">
        <v>105</v>
      </c>
      <c r="S14" s="1"/>
      <c r="T14" s="367" t="s">
        <v>105</v>
      </c>
      <c r="U14" s="367" t="s">
        <v>105</v>
      </c>
      <c r="V14" s="367" t="s">
        <v>105</v>
      </c>
      <c r="W14" s="367" t="s">
        <v>105</v>
      </c>
      <c r="X14" s="367" t="s">
        <v>105</v>
      </c>
      <c r="Y14" s="371" t="s">
        <v>105</v>
      </c>
      <c r="Z14" s="371" t="s">
        <v>105</v>
      </c>
      <c r="AA14" s="371" t="s">
        <v>105</v>
      </c>
      <c r="AB14" s="371" t="s">
        <v>105</v>
      </c>
      <c r="AC14" s="371" t="s">
        <v>105</v>
      </c>
      <c r="AD14" s="8"/>
      <c r="AE14" s="8"/>
      <c r="AF14" s="27" t="str">
        <f t="shared" si="0"/>
        <v/>
      </c>
      <c r="AG14" s="27" t="str">
        <f t="shared" si="0"/>
        <v/>
      </c>
      <c r="AH14" s="27" t="str">
        <f t="shared" si="0"/>
        <v/>
      </c>
      <c r="AI14" s="27" t="str">
        <f t="shared" si="0"/>
        <v/>
      </c>
      <c r="AJ14" s="27" t="str">
        <f t="shared" si="0"/>
        <v/>
      </c>
      <c r="AK14" s="27" t="str">
        <f t="shared" si="0"/>
        <v/>
      </c>
      <c r="AL14" s="27" t="str">
        <f t="shared" si="0"/>
        <v/>
      </c>
      <c r="AM14" s="27" t="str">
        <f t="shared" si="0"/>
        <v/>
      </c>
      <c r="AN14" s="27" t="str">
        <f t="shared" si="0"/>
        <v/>
      </c>
      <c r="AO14" s="27" t="str">
        <f t="shared" si="0"/>
        <v/>
      </c>
      <c r="AP14" s="1"/>
      <c r="AQ14" s="28"/>
      <c r="AR14" s="29" t="s">
        <v>126</v>
      </c>
      <c r="AS14" s="30" t="str">
        <f t="shared" si="1"/>
        <v>---</v>
      </c>
      <c r="AT14" s="50" t="e">
        <f>VALUE(IF(AS14="---","",VLOOKUP(AS14,List1678345679102312131415161723456745[],2,FALSE)))</f>
        <v>#VALUE!</v>
      </c>
      <c r="AU14" s="1" t="str">
        <f t="shared" si="2"/>
        <v>---</v>
      </c>
      <c r="AV14" s="1" t="e">
        <f>VALUE(IF(AU14="---","",VLOOKUP(AU14,List1678345679102312131415161723456745[],2,FALSE)))</f>
        <v>#VALUE!</v>
      </c>
      <c r="AW14" s="1" t="str">
        <f t="shared" si="4"/>
        <v>---</v>
      </c>
      <c r="AX14" s="1" t="str">
        <f t="shared" si="3"/>
        <v>---</v>
      </c>
      <c r="AY14" s="1"/>
      <c r="AZ14" s="1"/>
      <c r="BA14" s="1"/>
      <c r="BB14" s="1"/>
      <c r="BC14" s="1"/>
      <c r="BD14" s="29" t="s">
        <v>126</v>
      </c>
      <c r="BE14" s="161" t="str">
        <f>IF(H14="---","",VLOOKUP(H14,List1678345679102312131415161723456745[],2,FALSE))</f>
        <v/>
      </c>
      <c r="BF14" s="161" t="str">
        <f>IF(I14="---","",VLOOKUP(I14,List1678345679102312131415161723456745[],2,FALSE))</f>
        <v/>
      </c>
      <c r="BG14" s="161" t="str">
        <f>IF(J14="---","",VLOOKUP(J14,List1678345679102312131415161723456745[],2,FALSE))</f>
        <v/>
      </c>
      <c r="BH14" s="161" t="str">
        <f>IF(K14="---","",VLOOKUP(K14,List1678345679102312131415161723456745[],2,FALSE))</f>
        <v/>
      </c>
      <c r="BI14" s="161" t="str">
        <f>IF(L14="---","",VLOOKUP(L14,List1678345679102312131415161723456745[],2,FALSE))</f>
        <v/>
      </c>
      <c r="BJ14" s="161" t="str">
        <f>IF(M14="---","",VLOOKUP(M14,List1678345679102312131415161723456745[],2,FALSE))</f>
        <v/>
      </c>
      <c r="BK14" s="161" t="str">
        <f>IF(N14="---","",VLOOKUP(N14,List1678345679102312131415161723456745[],2,FALSE))</f>
        <v/>
      </c>
      <c r="BL14" s="161" t="str">
        <f>IF(O14="---","",VLOOKUP(O14,List1678345679102312131415161723456745[],2,FALSE))</f>
        <v/>
      </c>
      <c r="BM14" s="161" t="str">
        <f>IF(P14="---","",VLOOKUP(P14,List1678345679102312131415161723456745[],2,FALSE))</f>
        <v/>
      </c>
      <c r="BN14" s="161" t="str">
        <f>IF(Q14="---","",VLOOKUP(Q14,List1678345679102312131415161723456745[],2,FALSE))</f>
        <v/>
      </c>
      <c r="BO14" s="161" t="str">
        <f>IF(R14="---","",VLOOKUP(R14,List1678345679102312131415161723456745[],2,FALSE))</f>
        <v/>
      </c>
      <c r="BP14" s="29" t="s">
        <v>126</v>
      </c>
      <c r="BQ14" s="161" t="str">
        <f>IF(T14="---","",VLOOKUP(T14,List1678345679102312131415161723456745[],2,FALSE))</f>
        <v/>
      </c>
      <c r="BR14" s="161" t="str">
        <f>IF(U14="---","",VLOOKUP(U14,List1678345679102312131415161723456745[],2,FALSE))</f>
        <v/>
      </c>
      <c r="BS14" s="161" t="str">
        <f>IF(V14="---","",VLOOKUP(V14,List1678345679102312131415161723456745[],2,FALSE))</f>
        <v/>
      </c>
      <c r="BT14" s="161" t="str">
        <f>IF(W14="---","",VLOOKUP(W14,List1678345679102312131415161723456745[],2,FALSE))</f>
        <v/>
      </c>
      <c r="BU14" s="161" t="str">
        <f>IF(X14="---","",VLOOKUP(X14,List1678345679102312131415161723456745[],2,FALSE))</f>
        <v/>
      </c>
      <c r="BV14" s="161" t="str">
        <f>IF(Y14="---","",VLOOKUP(Y14,List1678345679102312131415161723456745[],2,FALSE))</f>
        <v/>
      </c>
      <c r="BW14" s="161" t="str">
        <f>IF(Z14="---","",VLOOKUP(Z14,List1678345679102312131415161723456745[],2,FALSE))</f>
        <v/>
      </c>
      <c r="BX14" s="161" t="str">
        <f>IF(AA14="---","",VLOOKUP(AA14,List1678345679102312131415161723456745[],2,FALSE))</f>
        <v/>
      </c>
      <c r="BY14" s="161" t="str">
        <f>IF(AB14="---","",VLOOKUP(AB14,List1678345679102312131415161723456745[],2,FALSE))</f>
        <v/>
      </c>
      <c r="BZ14" s="161" t="str">
        <f>IF(AC14="---","",VLOOKUP(AC14,List1678345679102312131415161723456745[],2,FALSE))</f>
        <v/>
      </c>
      <c r="CA14" s="8"/>
      <c r="CB14" s="1"/>
      <c r="CC14" s="8"/>
      <c r="CD14" s="1"/>
      <c r="CE14" s="8"/>
      <c r="CF14" s="1"/>
      <c r="CG14" s="8"/>
      <c r="CH14" s="1"/>
      <c r="CI14" s="8"/>
    </row>
    <row r="15" spans="2:87" ht="13.5" customHeight="1" thickBot="1">
      <c r="B15" s="283"/>
      <c r="C15" s="287" t="s">
        <v>127</v>
      </c>
      <c r="D15" s="288"/>
      <c r="E15" s="198" t="s">
        <v>128</v>
      </c>
      <c r="F15" s="198"/>
      <c r="G15" s="199"/>
      <c r="H15" s="367" t="s">
        <v>105</v>
      </c>
      <c r="I15" s="367" t="s">
        <v>105</v>
      </c>
      <c r="J15" s="367" t="s">
        <v>105</v>
      </c>
      <c r="K15" s="367" t="s">
        <v>105</v>
      </c>
      <c r="L15" s="367" t="s">
        <v>105</v>
      </c>
      <c r="M15" s="367" t="s">
        <v>105</v>
      </c>
      <c r="N15" s="25" t="s">
        <v>105</v>
      </c>
      <c r="O15" s="25" t="s">
        <v>105</v>
      </c>
      <c r="P15" s="25" t="s">
        <v>105</v>
      </c>
      <c r="Q15" s="25" t="s">
        <v>105</v>
      </c>
      <c r="R15" s="32" t="s">
        <v>105</v>
      </c>
      <c r="S15" s="1"/>
      <c r="T15" s="367" t="s">
        <v>105</v>
      </c>
      <c r="U15" s="367" t="s">
        <v>105</v>
      </c>
      <c r="V15" s="367" t="s">
        <v>105</v>
      </c>
      <c r="W15" s="367" t="s">
        <v>105</v>
      </c>
      <c r="X15" s="367" t="s">
        <v>105</v>
      </c>
      <c r="Y15" s="371" t="s">
        <v>105</v>
      </c>
      <c r="Z15" s="371" t="s">
        <v>105</v>
      </c>
      <c r="AA15" s="371" t="s">
        <v>105</v>
      </c>
      <c r="AB15" s="371" t="s">
        <v>105</v>
      </c>
      <c r="AC15" s="371" t="s">
        <v>105</v>
      </c>
      <c r="AD15" s="8"/>
      <c r="AE15" s="8"/>
      <c r="AF15" s="27" t="str">
        <f t="shared" si="0"/>
        <v/>
      </c>
      <c r="AG15" s="27" t="str">
        <f t="shared" si="0"/>
        <v/>
      </c>
      <c r="AH15" s="27" t="str">
        <f t="shared" si="0"/>
        <v/>
      </c>
      <c r="AI15" s="27" t="str">
        <f t="shared" si="0"/>
        <v/>
      </c>
      <c r="AJ15" s="27" t="str">
        <f t="shared" si="0"/>
        <v/>
      </c>
      <c r="AK15" s="27" t="str">
        <f t="shared" si="0"/>
        <v/>
      </c>
      <c r="AL15" s="27" t="str">
        <f t="shared" si="0"/>
        <v/>
      </c>
      <c r="AM15" s="27" t="str">
        <f t="shared" si="0"/>
        <v/>
      </c>
      <c r="AN15" s="27" t="str">
        <f t="shared" si="0"/>
        <v/>
      </c>
      <c r="AO15" s="27" t="str">
        <f t="shared" si="0"/>
        <v/>
      </c>
      <c r="AP15" s="1"/>
      <c r="AQ15" s="28"/>
      <c r="AR15" s="29" t="s">
        <v>129</v>
      </c>
      <c r="AS15" s="30" t="str">
        <f t="shared" si="1"/>
        <v>---</v>
      </c>
      <c r="AT15" s="50" t="e">
        <f>VALUE(IF(AS15="---","",VLOOKUP(AS15,List1678345679102312131415161723456745[],2,FALSE)))</f>
        <v>#VALUE!</v>
      </c>
      <c r="AU15" s="1" t="str">
        <f t="shared" si="2"/>
        <v>---</v>
      </c>
      <c r="AV15" s="1" t="e">
        <f>VALUE(IF(AU15="---","",VLOOKUP(AU15,List1678345679102312131415161723456745[],2,FALSE)))</f>
        <v>#VALUE!</v>
      </c>
      <c r="AW15" s="1" t="str">
        <f t="shared" si="4"/>
        <v>---</v>
      </c>
      <c r="AX15" s="1" t="str">
        <f t="shared" si="3"/>
        <v>---</v>
      </c>
      <c r="AY15" s="1"/>
      <c r="AZ15" s="1"/>
      <c r="BA15" s="1"/>
      <c r="BB15" s="1"/>
      <c r="BC15" s="1"/>
      <c r="BD15" s="29" t="s">
        <v>129</v>
      </c>
      <c r="BE15" s="161" t="str">
        <f>IF(H15="---","",VLOOKUP(H15,List1678345679102312131415161723456745[],2,FALSE))</f>
        <v/>
      </c>
      <c r="BF15" s="161" t="str">
        <f>IF(I15="---","",VLOOKUP(I15,List1678345679102312131415161723456745[],2,FALSE))</f>
        <v/>
      </c>
      <c r="BG15" s="161" t="str">
        <f>IF(J15="---","",VLOOKUP(J15,List1678345679102312131415161723456745[],2,FALSE))</f>
        <v/>
      </c>
      <c r="BH15" s="161" t="str">
        <f>IF(K15="---","",VLOOKUP(K15,List1678345679102312131415161723456745[],2,FALSE))</f>
        <v/>
      </c>
      <c r="BI15" s="161" t="str">
        <f>IF(L15="---","",VLOOKUP(L15,List1678345679102312131415161723456745[],2,FALSE))</f>
        <v/>
      </c>
      <c r="BJ15" s="161" t="str">
        <f>IF(M15="---","",VLOOKUP(M15,List1678345679102312131415161723456745[],2,FALSE))</f>
        <v/>
      </c>
      <c r="BK15" s="161" t="str">
        <f>IF(N15="---","",VLOOKUP(N15,List1678345679102312131415161723456745[],2,FALSE))</f>
        <v/>
      </c>
      <c r="BL15" s="161" t="str">
        <f>IF(O15="---","",VLOOKUP(O15,List1678345679102312131415161723456745[],2,FALSE))</f>
        <v/>
      </c>
      <c r="BM15" s="161" t="str">
        <f>IF(P15="---","",VLOOKUP(P15,List1678345679102312131415161723456745[],2,FALSE))</f>
        <v/>
      </c>
      <c r="BN15" s="161" t="str">
        <f>IF(Q15="---","",VLOOKUP(Q15,List1678345679102312131415161723456745[],2,FALSE))</f>
        <v/>
      </c>
      <c r="BO15" s="161" t="str">
        <f>IF(R15="---","",VLOOKUP(R15,List1678345679102312131415161723456745[],2,FALSE))</f>
        <v/>
      </c>
      <c r="BP15" s="29" t="s">
        <v>129</v>
      </c>
      <c r="BQ15" s="161" t="str">
        <f>IF(T15="---","",VLOOKUP(T15,List1678345679102312131415161723456745[],2,FALSE))</f>
        <v/>
      </c>
      <c r="BR15" s="161" t="str">
        <f>IF(U15="---","",VLOOKUP(U15,List1678345679102312131415161723456745[],2,FALSE))</f>
        <v/>
      </c>
      <c r="BS15" s="161" t="str">
        <f>IF(V15="---","",VLOOKUP(V15,List1678345679102312131415161723456745[],2,FALSE))</f>
        <v/>
      </c>
      <c r="BT15" s="161" t="str">
        <f>IF(W15="---","",VLOOKUP(W15,List1678345679102312131415161723456745[],2,FALSE))</f>
        <v/>
      </c>
      <c r="BU15" s="161" t="str">
        <f>IF(X15="---","",VLOOKUP(X15,List1678345679102312131415161723456745[],2,FALSE))</f>
        <v/>
      </c>
      <c r="BV15" s="161" t="str">
        <f>IF(Y15="---","",VLOOKUP(Y15,List1678345679102312131415161723456745[],2,FALSE))</f>
        <v/>
      </c>
      <c r="BW15" s="161" t="str">
        <f>IF(Z15="---","",VLOOKUP(Z15,List1678345679102312131415161723456745[],2,FALSE))</f>
        <v/>
      </c>
      <c r="BX15" s="161" t="str">
        <f>IF(AA15="---","",VLOOKUP(AA15,List1678345679102312131415161723456745[],2,FALSE))</f>
        <v/>
      </c>
      <c r="BY15" s="161" t="str">
        <f>IF(AB15="---","",VLOOKUP(AB15,List1678345679102312131415161723456745[],2,FALSE))</f>
        <v/>
      </c>
      <c r="BZ15" s="161" t="str">
        <f>IF(AC15="---","",VLOOKUP(AC15,List1678345679102312131415161723456745[],2,FALSE))</f>
        <v/>
      </c>
      <c r="CA15" s="8"/>
      <c r="CB15" s="1"/>
      <c r="CC15" s="8"/>
      <c r="CD15" s="1"/>
      <c r="CE15" s="8"/>
      <c r="CF15" s="1"/>
      <c r="CG15" s="8"/>
      <c r="CH15" s="1"/>
      <c r="CI15" s="8"/>
    </row>
    <row r="16" spans="2:87" ht="13.5" customHeight="1" thickBot="1">
      <c r="B16" s="283"/>
      <c r="C16" s="287"/>
      <c r="D16" s="288"/>
      <c r="E16" s="198" t="s">
        <v>130</v>
      </c>
      <c r="F16" s="198"/>
      <c r="G16" s="199"/>
      <c r="H16" s="367" t="s">
        <v>105</v>
      </c>
      <c r="I16" s="367" t="s">
        <v>105</v>
      </c>
      <c r="J16" s="367" t="s">
        <v>105</v>
      </c>
      <c r="K16" s="367" t="s">
        <v>105</v>
      </c>
      <c r="L16" s="367" t="s">
        <v>105</v>
      </c>
      <c r="M16" s="367" t="s">
        <v>105</v>
      </c>
      <c r="N16" s="25" t="s">
        <v>105</v>
      </c>
      <c r="O16" s="25" t="s">
        <v>105</v>
      </c>
      <c r="P16" s="25" t="s">
        <v>105</v>
      </c>
      <c r="Q16" s="25" t="s">
        <v>105</v>
      </c>
      <c r="R16" s="32" t="s">
        <v>105</v>
      </c>
      <c r="S16" s="1"/>
      <c r="T16" s="367" t="s">
        <v>105</v>
      </c>
      <c r="U16" s="367" t="s">
        <v>105</v>
      </c>
      <c r="V16" s="367" t="s">
        <v>105</v>
      </c>
      <c r="W16" s="367" t="s">
        <v>105</v>
      </c>
      <c r="X16" s="367" t="s">
        <v>105</v>
      </c>
      <c r="Y16" s="371" t="s">
        <v>105</v>
      </c>
      <c r="Z16" s="371" t="s">
        <v>105</v>
      </c>
      <c r="AA16" s="371" t="s">
        <v>105</v>
      </c>
      <c r="AB16" s="371" t="s">
        <v>105</v>
      </c>
      <c r="AC16" s="371" t="s">
        <v>105</v>
      </c>
      <c r="AD16" s="8"/>
      <c r="AE16" s="8"/>
      <c r="AF16" s="27" t="str">
        <f t="shared" si="0"/>
        <v/>
      </c>
      <c r="AG16" s="27" t="str">
        <f t="shared" si="0"/>
        <v/>
      </c>
      <c r="AH16" s="27" t="str">
        <f t="shared" si="0"/>
        <v/>
      </c>
      <c r="AI16" s="27" t="str">
        <f t="shared" si="0"/>
        <v/>
      </c>
      <c r="AJ16" s="27" t="str">
        <f t="shared" si="0"/>
        <v/>
      </c>
      <c r="AK16" s="27" t="str">
        <f t="shared" si="0"/>
        <v/>
      </c>
      <c r="AL16" s="27" t="str">
        <f t="shared" si="0"/>
        <v/>
      </c>
      <c r="AM16" s="27" t="str">
        <f t="shared" si="0"/>
        <v/>
      </c>
      <c r="AN16" s="27" t="str">
        <f t="shared" si="0"/>
        <v/>
      </c>
      <c r="AO16" s="27" t="str">
        <f t="shared" si="0"/>
        <v/>
      </c>
      <c r="AP16" s="1"/>
      <c r="AQ16" s="28"/>
      <c r="AR16" s="29" t="s">
        <v>131</v>
      </c>
      <c r="AS16" s="30" t="str">
        <f t="shared" si="1"/>
        <v>---</v>
      </c>
      <c r="AT16" s="50" t="e">
        <f>VALUE(IF(AS16="---","",VLOOKUP(AS16,List1678345679102312131415161723456745[],2,FALSE)))</f>
        <v>#VALUE!</v>
      </c>
      <c r="AU16" s="1" t="str">
        <f t="shared" si="2"/>
        <v>---</v>
      </c>
      <c r="AV16" s="1" t="e">
        <f>VALUE(IF(AU16="---","",VLOOKUP(AU16,List1678345679102312131415161723456745[],2,FALSE)))</f>
        <v>#VALUE!</v>
      </c>
      <c r="AW16" s="1" t="str">
        <f t="shared" si="4"/>
        <v>---</v>
      </c>
      <c r="AX16" s="1" t="str">
        <f t="shared" si="3"/>
        <v>---</v>
      </c>
      <c r="AY16" s="1"/>
      <c r="AZ16" s="1"/>
      <c r="BA16" s="1"/>
      <c r="BB16" s="1"/>
      <c r="BC16" s="1"/>
      <c r="BD16" s="29" t="s">
        <v>131</v>
      </c>
      <c r="BE16" s="161" t="str">
        <f>IF(H16="---","",VLOOKUP(H16,List1678345679102312131415161723456745[],2,FALSE))</f>
        <v/>
      </c>
      <c r="BF16" s="161" t="str">
        <f>IF(I16="---","",VLOOKUP(I16,List1678345679102312131415161723456745[],2,FALSE))</f>
        <v/>
      </c>
      <c r="BG16" s="161" t="str">
        <f>IF(J16="---","",VLOOKUP(J16,List1678345679102312131415161723456745[],2,FALSE))</f>
        <v/>
      </c>
      <c r="BH16" s="161" t="str">
        <f>IF(K16="---","",VLOOKUP(K16,List1678345679102312131415161723456745[],2,FALSE))</f>
        <v/>
      </c>
      <c r="BI16" s="161" t="str">
        <f>IF(L16="---","",VLOOKUP(L16,List1678345679102312131415161723456745[],2,FALSE))</f>
        <v/>
      </c>
      <c r="BJ16" s="161" t="str">
        <f>IF(M16="---","",VLOOKUP(M16,List1678345679102312131415161723456745[],2,FALSE))</f>
        <v/>
      </c>
      <c r="BK16" s="161" t="str">
        <f>IF(N16="---","",VLOOKUP(N16,List1678345679102312131415161723456745[],2,FALSE))</f>
        <v/>
      </c>
      <c r="BL16" s="161" t="str">
        <f>IF(O16="---","",VLOOKUP(O16,List1678345679102312131415161723456745[],2,FALSE))</f>
        <v/>
      </c>
      <c r="BM16" s="161" t="str">
        <f>IF(P16="---","",VLOOKUP(P16,List1678345679102312131415161723456745[],2,FALSE))</f>
        <v/>
      </c>
      <c r="BN16" s="161" t="str">
        <f>IF(Q16="---","",VLOOKUP(Q16,List1678345679102312131415161723456745[],2,FALSE))</f>
        <v/>
      </c>
      <c r="BO16" s="161" t="str">
        <f>IF(R16="---","",VLOOKUP(R16,List1678345679102312131415161723456745[],2,FALSE))</f>
        <v/>
      </c>
      <c r="BP16" s="29" t="s">
        <v>131</v>
      </c>
      <c r="BQ16" s="161" t="str">
        <f>IF(T16="---","",VLOOKUP(T16,List1678345679102312131415161723456745[],2,FALSE))</f>
        <v/>
      </c>
      <c r="BR16" s="161" t="str">
        <f>IF(U16="---","",VLOOKUP(U16,List1678345679102312131415161723456745[],2,FALSE))</f>
        <v/>
      </c>
      <c r="BS16" s="161" t="str">
        <f>IF(V16="---","",VLOOKUP(V16,List1678345679102312131415161723456745[],2,FALSE))</f>
        <v/>
      </c>
      <c r="BT16" s="161" t="str">
        <f>IF(W16="---","",VLOOKUP(W16,List1678345679102312131415161723456745[],2,FALSE))</f>
        <v/>
      </c>
      <c r="BU16" s="161" t="str">
        <f>IF(X16="---","",VLOOKUP(X16,List1678345679102312131415161723456745[],2,FALSE))</f>
        <v/>
      </c>
      <c r="BV16" s="161" t="str">
        <f>IF(Y16="---","",VLOOKUP(Y16,List1678345679102312131415161723456745[],2,FALSE))</f>
        <v/>
      </c>
      <c r="BW16" s="161" t="str">
        <f>IF(Z16="---","",VLOOKUP(Z16,List1678345679102312131415161723456745[],2,FALSE))</f>
        <v/>
      </c>
      <c r="BX16" s="161" t="str">
        <f>IF(AA16="---","",VLOOKUP(AA16,List1678345679102312131415161723456745[],2,FALSE))</f>
        <v/>
      </c>
      <c r="BY16" s="161" t="str">
        <f>IF(AB16="---","",VLOOKUP(AB16,List1678345679102312131415161723456745[],2,FALSE))</f>
        <v/>
      </c>
      <c r="BZ16" s="161" t="str">
        <f>IF(AC16="---","",VLOOKUP(AC16,List1678345679102312131415161723456745[],2,FALSE))</f>
        <v/>
      </c>
      <c r="CA16" s="8"/>
      <c r="CB16" s="1"/>
      <c r="CC16" s="8"/>
      <c r="CD16" s="1"/>
      <c r="CE16" s="8"/>
      <c r="CF16" s="1"/>
      <c r="CG16" s="8"/>
      <c r="CH16" s="1"/>
      <c r="CI16" s="8"/>
    </row>
    <row r="17" spans="2:86" s="211" customFormat="1" ht="13.5" customHeight="1" thickBot="1">
      <c r="B17" s="283"/>
      <c r="C17" s="287"/>
      <c r="D17" s="288"/>
      <c r="E17" s="198" t="s">
        <v>132</v>
      </c>
      <c r="F17" s="198"/>
      <c r="G17" s="199"/>
      <c r="H17" s="367" t="s">
        <v>105</v>
      </c>
      <c r="I17" s="367" t="s">
        <v>105</v>
      </c>
      <c r="J17" s="367" t="s">
        <v>105</v>
      </c>
      <c r="K17" s="367" t="s">
        <v>105</v>
      </c>
      <c r="L17" s="367" t="s">
        <v>105</v>
      </c>
      <c r="M17" s="367" t="s">
        <v>105</v>
      </c>
      <c r="N17" s="25" t="s">
        <v>105</v>
      </c>
      <c r="O17" s="25" t="s">
        <v>105</v>
      </c>
      <c r="P17" s="25" t="s">
        <v>105</v>
      </c>
      <c r="Q17" s="25" t="s">
        <v>105</v>
      </c>
      <c r="R17" s="32" t="s">
        <v>105</v>
      </c>
      <c r="S17" s="1"/>
      <c r="T17" s="367" t="s">
        <v>105</v>
      </c>
      <c r="U17" s="367" t="s">
        <v>105</v>
      </c>
      <c r="V17" s="367" t="s">
        <v>105</v>
      </c>
      <c r="W17" s="367" t="s">
        <v>105</v>
      </c>
      <c r="X17" s="367" t="s">
        <v>105</v>
      </c>
      <c r="Y17" s="371" t="s">
        <v>105</v>
      </c>
      <c r="Z17" s="371" t="s">
        <v>105</v>
      </c>
      <c r="AA17" s="371" t="s">
        <v>105</v>
      </c>
      <c r="AB17" s="371" t="s">
        <v>105</v>
      </c>
      <c r="AC17" s="371" t="s">
        <v>105</v>
      </c>
      <c r="AD17" s="8"/>
      <c r="AE17" s="8"/>
      <c r="AF17" s="27" t="str">
        <f t="shared" si="0"/>
        <v/>
      </c>
      <c r="AG17" s="27" t="str">
        <f t="shared" si="0"/>
        <v/>
      </c>
      <c r="AH17" s="27" t="str">
        <f t="shared" si="0"/>
        <v/>
      </c>
      <c r="AI17" s="27" t="str">
        <f t="shared" si="0"/>
        <v/>
      </c>
      <c r="AJ17" s="27" t="str">
        <f t="shared" si="0"/>
        <v/>
      </c>
      <c r="AK17" s="27" t="str">
        <f t="shared" si="0"/>
        <v/>
      </c>
      <c r="AL17" s="27" t="str">
        <f t="shared" si="0"/>
        <v/>
      </c>
      <c r="AM17" s="27" t="str">
        <f t="shared" si="0"/>
        <v/>
      </c>
      <c r="AN17" s="27" t="str">
        <f t="shared" si="0"/>
        <v/>
      </c>
      <c r="AO17" s="27" t="str">
        <f t="shared" si="0"/>
        <v/>
      </c>
      <c r="AP17" s="1"/>
      <c r="AQ17" s="28"/>
      <c r="AR17" s="29" t="s">
        <v>133</v>
      </c>
      <c r="AS17" s="30" t="str">
        <f t="shared" si="1"/>
        <v>---</v>
      </c>
      <c r="AT17" s="50" t="e">
        <f>VALUE(IF(AS17="---","",VLOOKUP(AS17,List1678345679102312131415161723456745[],2,FALSE)))</f>
        <v>#VALUE!</v>
      </c>
      <c r="AU17" s="1" t="str">
        <f t="shared" si="2"/>
        <v>---</v>
      </c>
      <c r="AV17" s="1" t="e">
        <f>VALUE(IF(AU17="---","",VLOOKUP(AU17,List1678345679102312131415161723456745[],2,FALSE)))</f>
        <v>#VALUE!</v>
      </c>
      <c r="AW17" s="1" t="str">
        <f t="shared" si="4"/>
        <v>---</v>
      </c>
      <c r="AX17" s="1" t="str">
        <f t="shared" si="3"/>
        <v>---</v>
      </c>
      <c r="AY17" s="1"/>
      <c r="AZ17" s="8"/>
      <c r="BA17" s="8"/>
      <c r="BB17" s="1"/>
      <c r="BC17" s="1"/>
      <c r="BD17" s="29" t="s">
        <v>133</v>
      </c>
      <c r="BE17" s="161" t="str">
        <f>IF(H17="---","",VLOOKUP(H17,List1678345679102312131415161723456745[],2,FALSE))</f>
        <v/>
      </c>
      <c r="BF17" s="161" t="str">
        <f>IF(I17="---","",VLOOKUP(I17,List1678345679102312131415161723456745[],2,FALSE))</f>
        <v/>
      </c>
      <c r="BG17" s="161" t="str">
        <f>IF(J17="---","",VLOOKUP(J17,List1678345679102312131415161723456745[],2,FALSE))</f>
        <v/>
      </c>
      <c r="BH17" s="161" t="str">
        <f>IF(K17="---","",VLOOKUP(K17,List1678345679102312131415161723456745[],2,FALSE))</f>
        <v/>
      </c>
      <c r="BI17" s="161" t="str">
        <f>IF(L17="---","",VLOOKUP(L17,List1678345679102312131415161723456745[],2,FALSE))</f>
        <v/>
      </c>
      <c r="BJ17" s="161" t="str">
        <f>IF(M17="---","",VLOOKUP(M17,List1678345679102312131415161723456745[],2,FALSE))</f>
        <v/>
      </c>
      <c r="BK17" s="161" t="str">
        <f>IF(N17="---","",VLOOKUP(N17,List1678345679102312131415161723456745[],2,FALSE))</f>
        <v/>
      </c>
      <c r="BL17" s="161" t="str">
        <f>IF(O17="---","",VLOOKUP(O17,List1678345679102312131415161723456745[],2,FALSE))</f>
        <v/>
      </c>
      <c r="BM17" s="161" t="str">
        <f>IF(P17="---","",VLOOKUP(P17,List1678345679102312131415161723456745[],2,FALSE))</f>
        <v/>
      </c>
      <c r="BN17" s="161" t="str">
        <f>IF(Q17="---","",VLOOKUP(Q17,List1678345679102312131415161723456745[],2,FALSE))</f>
        <v/>
      </c>
      <c r="BO17" s="161" t="str">
        <f>IF(R17="---","",VLOOKUP(R17,List1678345679102312131415161723456745[],2,FALSE))</f>
        <v/>
      </c>
      <c r="BP17" s="29" t="s">
        <v>133</v>
      </c>
      <c r="BQ17" s="161" t="str">
        <f>IF(T17="---","",VLOOKUP(T17,List1678345679102312131415161723456745[],2,FALSE))</f>
        <v/>
      </c>
      <c r="BR17" s="161" t="str">
        <f>IF(U17="---","",VLOOKUP(U17,List1678345679102312131415161723456745[],2,FALSE))</f>
        <v/>
      </c>
      <c r="BS17" s="161" t="str">
        <f>IF(V17="---","",VLOOKUP(V17,List1678345679102312131415161723456745[],2,FALSE))</f>
        <v/>
      </c>
      <c r="BT17" s="161" t="str">
        <f>IF(W17="---","",VLOOKUP(W17,List1678345679102312131415161723456745[],2,FALSE))</f>
        <v/>
      </c>
      <c r="BU17" s="161" t="str">
        <f>IF(X17="---","",VLOOKUP(X17,List1678345679102312131415161723456745[],2,FALSE))</f>
        <v/>
      </c>
      <c r="BV17" s="161" t="str">
        <f>IF(Y17="---","",VLOOKUP(Y17,List1678345679102312131415161723456745[],2,FALSE))</f>
        <v/>
      </c>
      <c r="BW17" s="161" t="str">
        <f>IF(Z17="---","",VLOOKUP(Z17,List1678345679102312131415161723456745[],2,FALSE))</f>
        <v/>
      </c>
      <c r="BX17" s="161" t="str">
        <f>IF(AA17="---","",VLOOKUP(AA17,List1678345679102312131415161723456745[],2,FALSE))</f>
        <v/>
      </c>
      <c r="BY17" s="161" t="str">
        <f>IF(AB17="---","",VLOOKUP(AB17,List1678345679102312131415161723456745[],2,FALSE))</f>
        <v/>
      </c>
      <c r="BZ17" s="161" t="str">
        <f>IF(AC17="---","",VLOOKUP(AC17,List1678345679102312131415161723456745[],2,FALSE))</f>
        <v/>
      </c>
      <c r="CA17" s="8"/>
      <c r="CB17" s="1"/>
      <c r="CC17" s="8"/>
      <c r="CD17" s="1"/>
      <c r="CE17" s="8"/>
      <c r="CF17" s="1"/>
      <c r="CG17" s="8"/>
      <c r="CH17" s="1"/>
    </row>
    <row r="18" spans="2:86" s="211" customFormat="1" ht="13.5" customHeight="1" thickBot="1">
      <c r="B18" s="283"/>
      <c r="C18" s="287" t="s">
        <v>134</v>
      </c>
      <c r="D18" s="288"/>
      <c r="E18" s="198" t="s">
        <v>135</v>
      </c>
      <c r="F18" s="198"/>
      <c r="G18" s="199"/>
      <c r="H18" s="367" t="s">
        <v>105</v>
      </c>
      <c r="I18" s="367" t="s">
        <v>105</v>
      </c>
      <c r="J18" s="367" t="s">
        <v>105</v>
      </c>
      <c r="K18" s="367" t="s">
        <v>105</v>
      </c>
      <c r="L18" s="367" t="s">
        <v>105</v>
      </c>
      <c r="M18" s="367" t="s">
        <v>105</v>
      </c>
      <c r="N18" s="25" t="s">
        <v>105</v>
      </c>
      <c r="O18" s="25" t="s">
        <v>105</v>
      </c>
      <c r="P18" s="25" t="s">
        <v>105</v>
      </c>
      <c r="Q18" s="25" t="s">
        <v>105</v>
      </c>
      <c r="R18" s="32" t="s">
        <v>105</v>
      </c>
      <c r="S18" s="1"/>
      <c r="T18" s="367" t="s">
        <v>105</v>
      </c>
      <c r="U18" s="367" t="s">
        <v>105</v>
      </c>
      <c r="V18" s="367" t="s">
        <v>105</v>
      </c>
      <c r="W18" s="367" t="s">
        <v>105</v>
      </c>
      <c r="X18" s="367" t="s">
        <v>105</v>
      </c>
      <c r="Y18" s="371" t="s">
        <v>105</v>
      </c>
      <c r="Z18" s="371" t="s">
        <v>105</v>
      </c>
      <c r="AA18" s="371" t="s">
        <v>105</v>
      </c>
      <c r="AB18" s="371" t="s">
        <v>105</v>
      </c>
      <c r="AC18" s="371" t="s">
        <v>105</v>
      </c>
      <c r="AD18" s="8"/>
      <c r="AE18" s="8"/>
      <c r="AF18" s="27" t="str">
        <f t="shared" si="0"/>
        <v/>
      </c>
      <c r="AG18" s="27" t="str">
        <f t="shared" si="0"/>
        <v/>
      </c>
      <c r="AH18" s="27" t="str">
        <f t="shared" si="0"/>
        <v/>
      </c>
      <c r="AI18" s="27" t="str">
        <f t="shared" si="0"/>
        <v/>
      </c>
      <c r="AJ18" s="27" t="str">
        <f t="shared" si="0"/>
        <v/>
      </c>
      <c r="AK18" s="27" t="str">
        <f t="shared" si="0"/>
        <v/>
      </c>
      <c r="AL18" s="27" t="str">
        <f t="shared" si="0"/>
        <v/>
      </c>
      <c r="AM18" s="27" t="str">
        <f t="shared" si="0"/>
        <v/>
      </c>
      <c r="AN18" s="27" t="str">
        <f t="shared" si="0"/>
        <v/>
      </c>
      <c r="AO18" s="27" t="str">
        <f t="shared" si="0"/>
        <v/>
      </c>
      <c r="AP18" s="1"/>
      <c r="AQ18" s="28"/>
      <c r="AR18" s="29" t="s">
        <v>136</v>
      </c>
      <c r="AS18" s="30" t="str">
        <f t="shared" si="1"/>
        <v>---</v>
      </c>
      <c r="AT18" s="50" t="e">
        <f>VALUE(IF(AS18="---","",VLOOKUP(AS18,List1678345679102312131415161723456745[],2,FALSE)))</f>
        <v>#VALUE!</v>
      </c>
      <c r="AU18" s="1" t="str">
        <f t="shared" si="2"/>
        <v>---</v>
      </c>
      <c r="AV18" s="1" t="e">
        <f>VALUE(IF(AU18="---","",VLOOKUP(AU18,List1678345679102312131415161723456745[],2,FALSE)))</f>
        <v>#VALUE!</v>
      </c>
      <c r="AW18" s="1" t="str">
        <f t="shared" si="4"/>
        <v>---</v>
      </c>
      <c r="AX18" s="1" t="str">
        <f t="shared" si="3"/>
        <v>---</v>
      </c>
      <c r="AY18" s="1"/>
      <c r="AZ18" s="8"/>
      <c r="BA18" s="8"/>
      <c r="BB18" s="1"/>
      <c r="BC18" s="1"/>
      <c r="BD18" s="29" t="s">
        <v>136</v>
      </c>
      <c r="BE18" s="161" t="str">
        <f>IF(H18="---","",VLOOKUP(H18,List1678345679102312131415161723456745[],2,FALSE))</f>
        <v/>
      </c>
      <c r="BF18" s="161" t="str">
        <f>IF(I18="---","",VLOOKUP(I18,List1678345679102312131415161723456745[],2,FALSE))</f>
        <v/>
      </c>
      <c r="BG18" s="161" t="str">
        <f>IF(J18="---","",VLOOKUP(J18,List1678345679102312131415161723456745[],2,FALSE))</f>
        <v/>
      </c>
      <c r="BH18" s="161" t="str">
        <f>IF(K18="---","",VLOOKUP(K18,List1678345679102312131415161723456745[],2,FALSE))</f>
        <v/>
      </c>
      <c r="BI18" s="161" t="str">
        <f>IF(L18="---","",VLOOKUP(L18,List1678345679102312131415161723456745[],2,FALSE))</f>
        <v/>
      </c>
      <c r="BJ18" s="161" t="str">
        <f>IF(M18="---","",VLOOKUP(M18,List1678345679102312131415161723456745[],2,FALSE))</f>
        <v/>
      </c>
      <c r="BK18" s="161" t="str">
        <f>IF(N18="---","",VLOOKUP(N18,List1678345679102312131415161723456745[],2,FALSE))</f>
        <v/>
      </c>
      <c r="BL18" s="161" t="str">
        <f>IF(O18="---","",VLOOKUP(O18,List1678345679102312131415161723456745[],2,FALSE))</f>
        <v/>
      </c>
      <c r="BM18" s="161" t="str">
        <f>IF(P18="---","",VLOOKUP(P18,List1678345679102312131415161723456745[],2,FALSE))</f>
        <v/>
      </c>
      <c r="BN18" s="161" t="str">
        <f>IF(Q18="---","",VLOOKUP(Q18,List1678345679102312131415161723456745[],2,FALSE))</f>
        <v/>
      </c>
      <c r="BO18" s="161" t="str">
        <f>IF(R18="---","",VLOOKUP(R18,List1678345679102312131415161723456745[],2,FALSE))</f>
        <v/>
      </c>
      <c r="BP18" s="29" t="s">
        <v>136</v>
      </c>
      <c r="BQ18" s="161" t="str">
        <f>IF(T18="---","",VLOOKUP(T18,List1678345679102312131415161723456745[],2,FALSE))</f>
        <v/>
      </c>
      <c r="BR18" s="161" t="str">
        <f>IF(U18="---","",VLOOKUP(U18,List1678345679102312131415161723456745[],2,FALSE))</f>
        <v/>
      </c>
      <c r="BS18" s="161" t="str">
        <f>IF(V18="---","",VLOOKUP(V18,List1678345679102312131415161723456745[],2,FALSE))</f>
        <v/>
      </c>
      <c r="BT18" s="161" t="str">
        <f>IF(W18="---","",VLOOKUP(W18,List1678345679102312131415161723456745[],2,FALSE))</f>
        <v/>
      </c>
      <c r="BU18" s="161" t="str">
        <f>IF(X18="---","",VLOOKUP(X18,List1678345679102312131415161723456745[],2,FALSE))</f>
        <v/>
      </c>
      <c r="BV18" s="161" t="str">
        <f>IF(Y18="---","",VLOOKUP(Y18,List1678345679102312131415161723456745[],2,FALSE))</f>
        <v/>
      </c>
      <c r="BW18" s="161" t="str">
        <f>IF(Z18="---","",VLOOKUP(Z18,List1678345679102312131415161723456745[],2,FALSE))</f>
        <v/>
      </c>
      <c r="BX18" s="161" t="str">
        <f>IF(AA18="---","",VLOOKUP(AA18,List1678345679102312131415161723456745[],2,FALSE))</f>
        <v/>
      </c>
      <c r="BY18" s="161" t="str">
        <f>IF(AB18="---","",VLOOKUP(AB18,List1678345679102312131415161723456745[],2,FALSE))</f>
        <v/>
      </c>
      <c r="BZ18" s="161" t="str">
        <f>IF(AC18="---","",VLOOKUP(AC18,List1678345679102312131415161723456745[],2,FALSE))</f>
        <v/>
      </c>
      <c r="CA18" s="8"/>
      <c r="CB18" s="1"/>
      <c r="CC18" s="8"/>
      <c r="CD18" s="1"/>
      <c r="CE18" s="8"/>
      <c r="CF18" s="1"/>
      <c r="CG18" s="8"/>
      <c r="CH18" s="1"/>
    </row>
    <row r="19" spans="2:86" s="211" customFormat="1" ht="13.5" customHeight="1" thickBot="1">
      <c r="B19" s="283"/>
      <c r="C19" s="287"/>
      <c r="D19" s="288"/>
      <c r="E19" s="198" t="s">
        <v>137</v>
      </c>
      <c r="F19" s="198"/>
      <c r="G19" s="199"/>
      <c r="H19" s="367" t="s">
        <v>105</v>
      </c>
      <c r="I19" s="367" t="s">
        <v>105</v>
      </c>
      <c r="J19" s="367" t="s">
        <v>105</v>
      </c>
      <c r="K19" s="367" t="s">
        <v>105</v>
      </c>
      <c r="L19" s="367" t="s">
        <v>105</v>
      </c>
      <c r="M19" s="367" t="s">
        <v>105</v>
      </c>
      <c r="N19" s="25" t="s">
        <v>105</v>
      </c>
      <c r="O19" s="25" t="s">
        <v>105</v>
      </c>
      <c r="P19" s="25" t="s">
        <v>105</v>
      </c>
      <c r="Q19" s="25" t="s">
        <v>105</v>
      </c>
      <c r="R19" s="32" t="s">
        <v>105</v>
      </c>
      <c r="S19" s="1"/>
      <c r="T19" s="367" t="s">
        <v>105</v>
      </c>
      <c r="U19" s="367" t="s">
        <v>105</v>
      </c>
      <c r="V19" s="367" t="s">
        <v>105</v>
      </c>
      <c r="W19" s="367" t="s">
        <v>105</v>
      </c>
      <c r="X19" s="367" t="s">
        <v>105</v>
      </c>
      <c r="Y19" s="371" t="s">
        <v>105</v>
      </c>
      <c r="Z19" s="371" t="s">
        <v>105</v>
      </c>
      <c r="AA19" s="371" t="s">
        <v>105</v>
      </c>
      <c r="AB19" s="371" t="s">
        <v>105</v>
      </c>
      <c r="AC19" s="371" t="s">
        <v>105</v>
      </c>
      <c r="AD19" s="8"/>
      <c r="AE19" s="8"/>
      <c r="AF19" s="27" t="str">
        <f t="shared" si="0"/>
        <v/>
      </c>
      <c r="AG19" s="27" t="str">
        <f t="shared" si="0"/>
        <v/>
      </c>
      <c r="AH19" s="27" t="str">
        <f t="shared" si="0"/>
        <v/>
      </c>
      <c r="AI19" s="27" t="str">
        <f t="shared" si="0"/>
        <v/>
      </c>
      <c r="AJ19" s="27" t="str">
        <f t="shared" si="0"/>
        <v/>
      </c>
      <c r="AK19" s="27" t="str">
        <f t="shared" si="0"/>
        <v/>
      </c>
      <c r="AL19" s="27" t="str">
        <f t="shared" si="0"/>
        <v/>
      </c>
      <c r="AM19" s="27" t="str">
        <f t="shared" si="0"/>
        <v/>
      </c>
      <c r="AN19" s="27" t="str">
        <f t="shared" si="0"/>
        <v/>
      </c>
      <c r="AO19" s="27" t="str">
        <f t="shared" si="0"/>
        <v/>
      </c>
      <c r="AP19" s="1"/>
      <c r="AQ19" s="28"/>
      <c r="AR19" s="29" t="s">
        <v>138</v>
      </c>
      <c r="AS19" s="30" t="str">
        <f t="shared" si="1"/>
        <v>---</v>
      </c>
      <c r="AT19" s="50" t="e">
        <f>VALUE(IF(AS19="---","",VLOOKUP(AS19,List1678345679102312131415161723456745[],2,FALSE)))</f>
        <v>#VALUE!</v>
      </c>
      <c r="AU19" s="1" t="str">
        <f t="shared" si="2"/>
        <v>---</v>
      </c>
      <c r="AV19" s="1" t="e">
        <f>VALUE(IF(AU19="---","",VLOOKUP(AU19,List1678345679102312131415161723456745[],2,FALSE)))</f>
        <v>#VALUE!</v>
      </c>
      <c r="AW19" s="1" t="str">
        <f t="shared" si="4"/>
        <v>---</v>
      </c>
      <c r="AX19" s="1" t="str">
        <f t="shared" si="3"/>
        <v>---</v>
      </c>
      <c r="AY19" s="1"/>
      <c r="AZ19" s="8"/>
      <c r="BA19" s="8"/>
      <c r="BB19" s="1"/>
      <c r="BC19" s="1"/>
      <c r="BD19" s="29" t="s">
        <v>138</v>
      </c>
      <c r="BE19" s="161" t="str">
        <f>IF(H19="---","",VLOOKUP(H19,List1678345679102312131415161723456745[],2,FALSE))</f>
        <v/>
      </c>
      <c r="BF19" s="161" t="str">
        <f>IF(I19="---","",VLOOKUP(I19,List1678345679102312131415161723456745[],2,FALSE))</f>
        <v/>
      </c>
      <c r="BG19" s="161" t="str">
        <f>IF(J19="---","",VLOOKUP(J19,List1678345679102312131415161723456745[],2,FALSE))</f>
        <v/>
      </c>
      <c r="BH19" s="161" t="str">
        <f>IF(K19="---","",VLOOKUP(K19,List1678345679102312131415161723456745[],2,FALSE))</f>
        <v/>
      </c>
      <c r="BI19" s="161" t="str">
        <f>IF(L19="---","",VLOOKUP(L19,List1678345679102312131415161723456745[],2,FALSE))</f>
        <v/>
      </c>
      <c r="BJ19" s="161" t="str">
        <f>IF(M19="---","",VLOOKUP(M19,List1678345679102312131415161723456745[],2,FALSE))</f>
        <v/>
      </c>
      <c r="BK19" s="161" t="str">
        <f>IF(N19="---","",VLOOKUP(N19,List1678345679102312131415161723456745[],2,FALSE))</f>
        <v/>
      </c>
      <c r="BL19" s="161" t="str">
        <f>IF(O19="---","",VLOOKUP(O19,List1678345679102312131415161723456745[],2,FALSE))</f>
        <v/>
      </c>
      <c r="BM19" s="161" t="str">
        <f>IF(P19="---","",VLOOKUP(P19,List1678345679102312131415161723456745[],2,FALSE))</f>
        <v/>
      </c>
      <c r="BN19" s="161" t="str">
        <f>IF(Q19="---","",VLOOKUP(Q19,List1678345679102312131415161723456745[],2,FALSE))</f>
        <v/>
      </c>
      <c r="BO19" s="161" t="str">
        <f>IF(R19="---","",VLOOKUP(R19,List1678345679102312131415161723456745[],2,FALSE))</f>
        <v/>
      </c>
      <c r="BP19" s="29" t="s">
        <v>138</v>
      </c>
      <c r="BQ19" s="161" t="str">
        <f>IF(T19="---","",VLOOKUP(T19,List1678345679102312131415161723456745[],2,FALSE))</f>
        <v/>
      </c>
      <c r="BR19" s="161" t="str">
        <f>IF(U19="---","",VLOOKUP(U19,List1678345679102312131415161723456745[],2,FALSE))</f>
        <v/>
      </c>
      <c r="BS19" s="161" t="str">
        <f>IF(V19="---","",VLOOKUP(V19,List1678345679102312131415161723456745[],2,FALSE))</f>
        <v/>
      </c>
      <c r="BT19" s="161" t="str">
        <f>IF(W19="---","",VLOOKUP(W19,List1678345679102312131415161723456745[],2,FALSE))</f>
        <v/>
      </c>
      <c r="BU19" s="161" t="str">
        <f>IF(X19="---","",VLOOKUP(X19,List1678345679102312131415161723456745[],2,FALSE))</f>
        <v/>
      </c>
      <c r="BV19" s="161" t="str">
        <f>IF(Y19="---","",VLOOKUP(Y19,List1678345679102312131415161723456745[],2,FALSE))</f>
        <v/>
      </c>
      <c r="BW19" s="161" t="str">
        <f>IF(Z19="---","",VLOOKUP(Z19,List1678345679102312131415161723456745[],2,FALSE))</f>
        <v/>
      </c>
      <c r="BX19" s="161" t="str">
        <f>IF(AA19="---","",VLOOKUP(AA19,List1678345679102312131415161723456745[],2,FALSE))</f>
        <v/>
      </c>
      <c r="BY19" s="161" t="str">
        <f>IF(AB19="---","",VLOOKUP(AB19,List1678345679102312131415161723456745[],2,FALSE))</f>
        <v/>
      </c>
      <c r="BZ19" s="161" t="str">
        <f>IF(AC19="---","",VLOOKUP(AC19,List1678345679102312131415161723456745[],2,FALSE))</f>
        <v/>
      </c>
      <c r="CA19" s="8"/>
      <c r="CB19" s="1"/>
      <c r="CC19" s="8"/>
      <c r="CD19" s="1"/>
      <c r="CE19" s="8"/>
      <c r="CF19" s="1"/>
      <c r="CG19" s="8"/>
      <c r="CH19" s="1"/>
    </row>
    <row r="20" spans="2:86" s="211" customFormat="1" ht="13.5" customHeight="1" thickBot="1">
      <c r="B20" s="283"/>
      <c r="C20" s="287"/>
      <c r="D20" s="288"/>
      <c r="E20" s="198" t="s">
        <v>139</v>
      </c>
      <c r="F20" s="198"/>
      <c r="G20" s="199"/>
      <c r="H20" s="367" t="s">
        <v>105</v>
      </c>
      <c r="I20" s="367" t="s">
        <v>105</v>
      </c>
      <c r="J20" s="367" t="s">
        <v>105</v>
      </c>
      <c r="K20" s="367" t="s">
        <v>105</v>
      </c>
      <c r="L20" s="367" t="s">
        <v>105</v>
      </c>
      <c r="M20" s="367" t="s">
        <v>105</v>
      </c>
      <c r="N20" s="25" t="s">
        <v>105</v>
      </c>
      <c r="O20" s="25" t="s">
        <v>105</v>
      </c>
      <c r="P20" s="25" t="s">
        <v>105</v>
      </c>
      <c r="Q20" s="25" t="s">
        <v>105</v>
      </c>
      <c r="R20" s="32" t="s">
        <v>105</v>
      </c>
      <c r="S20" s="1"/>
      <c r="T20" s="367" t="s">
        <v>105</v>
      </c>
      <c r="U20" s="367" t="s">
        <v>105</v>
      </c>
      <c r="V20" s="367" t="s">
        <v>105</v>
      </c>
      <c r="W20" s="367" t="s">
        <v>105</v>
      </c>
      <c r="X20" s="367" t="s">
        <v>105</v>
      </c>
      <c r="Y20" s="371" t="s">
        <v>105</v>
      </c>
      <c r="Z20" s="371" t="s">
        <v>105</v>
      </c>
      <c r="AA20" s="371" t="s">
        <v>105</v>
      </c>
      <c r="AB20" s="371" t="s">
        <v>105</v>
      </c>
      <c r="AC20" s="371" t="s">
        <v>105</v>
      </c>
      <c r="AD20" s="8"/>
      <c r="AE20" s="8"/>
      <c r="AF20" s="27" t="str">
        <f t="shared" si="0"/>
        <v/>
      </c>
      <c r="AG20" s="27" t="str">
        <f t="shared" si="0"/>
        <v/>
      </c>
      <c r="AH20" s="27" t="str">
        <f t="shared" si="0"/>
        <v/>
      </c>
      <c r="AI20" s="27" t="str">
        <f t="shared" si="0"/>
        <v/>
      </c>
      <c r="AJ20" s="27" t="str">
        <f t="shared" si="0"/>
        <v/>
      </c>
      <c r="AK20" s="27" t="str">
        <f t="shared" si="0"/>
        <v/>
      </c>
      <c r="AL20" s="27" t="str">
        <f t="shared" si="0"/>
        <v/>
      </c>
      <c r="AM20" s="27" t="str">
        <f t="shared" si="0"/>
        <v/>
      </c>
      <c r="AN20" s="27" t="str">
        <f t="shared" si="0"/>
        <v/>
      </c>
      <c r="AO20" s="27" t="str">
        <f t="shared" si="0"/>
        <v/>
      </c>
      <c r="AP20" s="1"/>
      <c r="AQ20" s="28"/>
      <c r="AR20" s="29" t="s">
        <v>140</v>
      </c>
      <c r="AS20" s="30" t="str">
        <f t="shared" si="1"/>
        <v>---</v>
      </c>
      <c r="AT20" s="50" t="e">
        <f>VALUE(IF(AS20="---","",VLOOKUP(AS20,List1678345679102312131415161723456745[],2,FALSE)))</f>
        <v>#VALUE!</v>
      </c>
      <c r="AU20" s="1" t="str">
        <f t="shared" si="2"/>
        <v>---</v>
      </c>
      <c r="AV20" s="1" t="e">
        <f>VALUE(IF(AU20="---","",VLOOKUP(AU20,List1678345679102312131415161723456745[],2,FALSE)))</f>
        <v>#VALUE!</v>
      </c>
      <c r="AW20" s="1" t="str">
        <f t="shared" si="4"/>
        <v>---</v>
      </c>
      <c r="AX20" s="1" t="str">
        <f t="shared" si="3"/>
        <v>---</v>
      </c>
      <c r="AY20" s="1"/>
      <c r="AZ20" s="8"/>
      <c r="BA20" s="8"/>
      <c r="BB20" s="1"/>
      <c r="BC20" s="1"/>
      <c r="BD20" s="29" t="s">
        <v>140</v>
      </c>
      <c r="BE20" s="161" t="str">
        <f>IF(H20="---","",VLOOKUP(H20,List1678345679102312131415161723456745[],2,FALSE))</f>
        <v/>
      </c>
      <c r="BF20" s="161" t="str">
        <f>IF(I20="---","",VLOOKUP(I20,List1678345679102312131415161723456745[],2,FALSE))</f>
        <v/>
      </c>
      <c r="BG20" s="161" t="str">
        <f>IF(J20="---","",VLOOKUP(J20,List1678345679102312131415161723456745[],2,FALSE))</f>
        <v/>
      </c>
      <c r="BH20" s="161" t="str">
        <f>IF(K20="---","",VLOOKUP(K20,List1678345679102312131415161723456745[],2,FALSE))</f>
        <v/>
      </c>
      <c r="BI20" s="161" t="str">
        <f>IF(L20="---","",VLOOKUP(L20,List1678345679102312131415161723456745[],2,FALSE))</f>
        <v/>
      </c>
      <c r="BJ20" s="161" t="str">
        <f>IF(M20="---","",VLOOKUP(M20,List1678345679102312131415161723456745[],2,FALSE))</f>
        <v/>
      </c>
      <c r="BK20" s="161" t="str">
        <f>IF(N20="---","",VLOOKUP(N20,List1678345679102312131415161723456745[],2,FALSE))</f>
        <v/>
      </c>
      <c r="BL20" s="161" t="str">
        <f>IF(O20="---","",VLOOKUP(O20,List1678345679102312131415161723456745[],2,FALSE))</f>
        <v/>
      </c>
      <c r="BM20" s="161" t="str">
        <f>IF(P20="---","",VLOOKUP(P20,List1678345679102312131415161723456745[],2,FALSE))</f>
        <v/>
      </c>
      <c r="BN20" s="161" t="str">
        <f>IF(Q20="---","",VLOOKUP(Q20,List1678345679102312131415161723456745[],2,FALSE))</f>
        <v/>
      </c>
      <c r="BO20" s="161" t="str">
        <f>IF(R20="---","",VLOOKUP(R20,List1678345679102312131415161723456745[],2,FALSE))</f>
        <v/>
      </c>
      <c r="BP20" s="29" t="s">
        <v>140</v>
      </c>
      <c r="BQ20" s="161" t="str">
        <f>IF(T20="---","",VLOOKUP(T20,List1678345679102312131415161723456745[],2,FALSE))</f>
        <v/>
      </c>
      <c r="BR20" s="161" t="str">
        <f>IF(U20="---","",VLOOKUP(U20,List1678345679102312131415161723456745[],2,FALSE))</f>
        <v/>
      </c>
      <c r="BS20" s="161" t="str">
        <f>IF(V20="---","",VLOOKUP(V20,List1678345679102312131415161723456745[],2,FALSE))</f>
        <v/>
      </c>
      <c r="BT20" s="161" t="str">
        <f>IF(W20="---","",VLOOKUP(W20,List1678345679102312131415161723456745[],2,FALSE))</f>
        <v/>
      </c>
      <c r="BU20" s="161" t="str">
        <f>IF(X20="---","",VLOOKUP(X20,List1678345679102312131415161723456745[],2,FALSE))</f>
        <v/>
      </c>
      <c r="BV20" s="161" t="str">
        <f>IF(Y20="---","",VLOOKUP(Y20,List1678345679102312131415161723456745[],2,FALSE))</f>
        <v/>
      </c>
      <c r="BW20" s="161" t="str">
        <f>IF(Z20="---","",VLOOKUP(Z20,List1678345679102312131415161723456745[],2,FALSE))</f>
        <v/>
      </c>
      <c r="BX20" s="161" t="str">
        <f>IF(AA20="---","",VLOOKUP(AA20,List1678345679102312131415161723456745[],2,FALSE))</f>
        <v/>
      </c>
      <c r="BY20" s="161" t="str">
        <f>IF(AB20="---","",VLOOKUP(AB20,List1678345679102312131415161723456745[],2,FALSE))</f>
        <v/>
      </c>
      <c r="BZ20" s="161" t="str">
        <f>IF(AC20="---","",VLOOKUP(AC20,List1678345679102312131415161723456745[],2,FALSE))</f>
        <v/>
      </c>
      <c r="CA20" s="8"/>
      <c r="CB20" s="1"/>
      <c r="CC20" s="8"/>
      <c r="CD20" s="1"/>
      <c r="CE20" s="8"/>
      <c r="CF20" s="1"/>
      <c r="CG20" s="8"/>
      <c r="CH20" s="1"/>
    </row>
    <row r="21" spans="2:86" s="211" customFormat="1" ht="13.5" customHeight="1" thickBot="1">
      <c r="B21" s="283"/>
      <c r="C21" s="287" t="s">
        <v>141</v>
      </c>
      <c r="D21" s="288"/>
      <c r="E21" s="198" t="s">
        <v>142</v>
      </c>
      <c r="F21" s="198"/>
      <c r="G21" s="199"/>
      <c r="H21" s="367" t="s">
        <v>105</v>
      </c>
      <c r="I21" s="367" t="s">
        <v>105</v>
      </c>
      <c r="J21" s="367" t="s">
        <v>105</v>
      </c>
      <c r="K21" s="367" t="s">
        <v>105</v>
      </c>
      <c r="L21" s="367" t="s">
        <v>105</v>
      </c>
      <c r="M21" s="367" t="s">
        <v>105</v>
      </c>
      <c r="N21" s="25" t="s">
        <v>105</v>
      </c>
      <c r="O21" s="25" t="s">
        <v>105</v>
      </c>
      <c r="P21" s="25" t="s">
        <v>105</v>
      </c>
      <c r="Q21" s="25" t="s">
        <v>105</v>
      </c>
      <c r="R21" s="32" t="s">
        <v>105</v>
      </c>
      <c r="S21" s="1"/>
      <c r="T21" s="367" t="s">
        <v>105</v>
      </c>
      <c r="U21" s="367" t="s">
        <v>105</v>
      </c>
      <c r="V21" s="367" t="s">
        <v>105</v>
      </c>
      <c r="W21" s="367" t="s">
        <v>105</v>
      </c>
      <c r="X21" s="367" t="s">
        <v>105</v>
      </c>
      <c r="Y21" s="371" t="s">
        <v>105</v>
      </c>
      <c r="Z21" s="371" t="s">
        <v>105</v>
      </c>
      <c r="AA21" s="371" t="s">
        <v>105</v>
      </c>
      <c r="AB21" s="371" t="s">
        <v>105</v>
      </c>
      <c r="AC21" s="371" t="s">
        <v>105</v>
      </c>
      <c r="AD21" s="8"/>
      <c r="AE21" s="8"/>
      <c r="AF21" s="27" t="str">
        <f t="shared" si="0"/>
        <v/>
      </c>
      <c r="AG21" s="27" t="str">
        <f t="shared" si="0"/>
        <v/>
      </c>
      <c r="AH21" s="27" t="str">
        <f t="shared" si="0"/>
        <v/>
      </c>
      <c r="AI21" s="27" t="str">
        <f t="shared" si="0"/>
        <v/>
      </c>
      <c r="AJ21" s="27" t="str">
        <f t="shared" si="0"/>
        <v/>
      </c>
      <c r="AK21" s="27" t="str">
        <f t="shared" si="0"/>
        <v/>
      </c>
      <c r="AL21" s="27" t="str">
        <f t="shared" si="0"/>
        <v/>
      </c>
      <c r="AM21" s="27" t="str">
        <f t="shared" si="0"/>
        <v/>
      </c>
      <c r="AN21" s="27" t="str">
        <f t="shared" si="0"/>
        <v/>
      </c>
      <c r="AO21" s="27" t="str">
        <f t="shared" si="0"/>
        <v/>
      </c>
      <c r="AP21" s="1"/>
      <c r="AQ21" s="28"/>
      <c r="AR21" s="29" t="s">
        <v>143</v>
      </c>
      <c r="AS21" s="30" t="str">
        <f t="shared" si="1"/>
        <v>---</v>
      </c>
      <c r="AT21" s="50" t="e">
        <f>VALUE(IF(AS21="---","",VLOOKUP(AS21,List1678345679102312131415161723456745[],2,FALSE)))</f>
        <v>#VALUE!</v>
      </c>
      <c r="AU21" s="1" t="str">
        <f t="shared" si="2"/>
        <v>---</v>
      </c>
      <c r="AV21" s="1" t="e">
        <f>VALUE(IF(AU21="---","",VLOOKUP(AU21,List1678345679102312131415161723456745[],2,FALSE)))</f>
        <v>#VALUE!</v>
      </c>
      <c r="AW21" s="1" t="str">
        <f t="shared" si="4"/>
        <v>---</v>
      </c>
      <c r="AX21" s="1" t="str">
        <f t="shared" si="3"/>
        <v>---</v>
      </c>
      <c r="AY21" s="1"/>
      <c r="AZ21" s="8"/>
      <c r="BA21" s="8"/>
      <c r="BB21" s="1"/>
      <c r="BC21" s="1"/>
      <c r="BD21" s="29" t="s">
        <v>143</v>
      </c>
      <c r="BE21" s="161" t="str">
        <f>IF(H21="---","",VLOOKUP(H21,List1678345679102312131415161723456745[],2,FALSE))</f>
        <v/>
      </c>
      <c r="BF21" s="161" t="str">
        <f>IF(I21="---","",VLOOKUP(I21,List1678345679102312131415161723456745[],2,FALSE))</f>
        <v/>
      </c>
      <c r="BG21" s="161" t="str">
        <f>IF(J21="---","",VLOOKUP(J21,List1678345679102312131415161723456745[],2,FALSE))</f>
        <v/>
      </c>
      <c r="BH21" s="161" t="str">
        <f>IF(K21="---","",VLOOKUP(K21,List1678345679102312131415161723456745[],2,FALSE))</f>
        <v/>
      </c>
      <c r="BI21" s="161" t="str">
        <f>IF(L21="---","",VLOOKUP(L21,List1678345679102312131415161723456745[],2,FALSE))</f>
        <v/>
      </c>
      <c r="BJ21" s="161" t="str">
        <f>IF(M21="---","",VLOOKUP(M21,List1678345679102312131415161723456745[],2,FALSE))</f>
        <v/>
      </c>
      <c r="BK21" s="161" t="str">
        <f>IF(N21="---","",VLOOKUP(N21,List1678345679102312131415161723456745[],2,FALSE))</f>
        <v/>
      </c>
      <c r="BL21" s="161" t="str">
        <f>IF(O21="---","",VLOOKUP(O21,List1678345679102312131415161723456745[],2,FALSE))</f>
        <v/>
      </c>
      <c r="BM21" s="161" t="str">
        <f>IF(P21="---","",VLOOKUP(P21,List1678345679102312131415161723456745[],2,FALSE))</f>
        <v/>
      </c>
      <c r="BN21" s="161" t="str">
        <f>IF(Q21="---","",VLOOKUP(Q21,List1678345679102312131415161723456745[],2,FALSE))</f>
        <v/>
      </c>
      <c r="BO21" s="161" t="str">
        <f>IF(R21="---","",VLOOKUP(R21,List1678345679102312131415161723456745[],2,FALSE))</f>
        <v/>
      </c>
      <c r="BP21" s="29" t="s">
        <v>143</v>
      </c>
      <c r="BQ21" s="161" t="str">
        <f>IF(T21="---","",VLOOKUP(T21,List1678345679102312131415161723456745[],2,FALSE))</f>
        <v/>
      </c>
      <c r="BR21" s="161" t="str">
        <f>IF(U21="---","",VLOOKUP(U21,List1678345679102312131415161723456745[],2,FALSE))</f>
        <v/>
      </c>
      <c r="BS21" s="161" t="str">
        <f>IF(V21="---","",VLOOKUP(V21,List1678345679102312131415161723456745[],2,FALSE))</f>
        <v/>
      </c>
      <c r="BT21" s="161" t="str">
        <f>IF(W21="---","",VLOOKUP(W21,List1678345679102312131415161723456745[],2,FALSE))</f>
        <v/>
      </c>
      <c r="BU21" s="161" t="str">
        <f>IF(X21="---","",VLOOKUP(X21,List1678345679102312131415161723456745[],2,FALSE))</f>
        <v/>
      </c>
      <c r="BV21" s="161" t="str">
        <f>IF(Y21="---","",VLOOKUP(Y21,List1678345679102312131415161723456745[],2,FALSE))</f>
        <v/>
      </c>
      <c r="BW21" s="161" t="str">
        <f>IF(Z21="---","",VLOOKUP(Z21,List1678345679102312131415161723456745[],2,FALSE))</f>
        <v/>
      </c>
      <c r="BX21" s="161" t="str">
        <f>IF(AA21="---","",VLOOKUP(AA21,List1678345679102312131415161723456745[],2,FALSE))</f>
        <v/>
      </c>
      <c r="BY21" s="161" t="str">
        <f>IF(AB21="---","",VLOOKUP(AB21,List1678345679102312131415161723456745[],2,FALSE))</f>
        <v/>
      </c>
      <c r="BZ21" s="161" t="str">
        <f>IF(AC21="---","",VLOOKUP(AC21,List1678345679102312131415161723456745[],2,FALSE))</f>
        <v/>
      </c>
      <c r="CA21" s="8"/>
      <c r="CB21" s="1"/>
      <c r="CC21" s="8"/>
      <c r="CD21" s="1"/>
      <c r="CE21" s="8"/>
      <c r="CF21" s="1"/>
      <c r="CG21" s="8"/>
      <c r="CH21" s="1"/>
    </row>
    <row r="22" spans="2:86" s="211" customFormat="1" ht="13.5" customHeight="1" thickBot="1">
      <c r="B22" s="283"/>
      <c r="C22" s="287"/>
      <c r="D22" s="288"/>
      <c r="E22" s="198" t="s">
        <v>144</v>
      </c>
      <c r="F22" s="198"/>
      <c r="G22" s="199"/>
      <c r="H22" s="367" t="s">
        <v>105</v>
      </c>
      <c r="I22" s="367" t="s">
        <v>105</v>
      </c>
      <c r="J22" s="367" t="s">
        <v>105</v>
      </c>
      <c r="K22" s="367" t="s">
        <v>105</v>
      </c>
      <c r="L22" s="367" t="s">
        <v>105</v>
      </c>
      <c r="M22" s="367" t="s">
        <v>105</v>
      </c>
      <c r="N22" s="25" t="s">
        <v>105</v>
      </c>
      <c r="O22" s="25" t="s">
        <v>105</v>
      </c>
      <c r="P22" s="25" t="s">
        <v>105</v>
      </c>
      <c r="Q22" s="25" t="s">
        <v>105</v>
      </c>
      <c r="R22" s="32" t="s">
        <v>105</v>
      </c>
      <c r="S22" s="1"/>
      <c r="T22" s="367" t="s">
        <v>105</v>
      </c>
      <c r="U22" s="367" t="s">
        <v>105</v>
      </c>
      <c r="V22" s="367" t="s">
        <v>105</v>
      </c>
      <c r="W22" s="367" t="s">
        <v>105</v>
      </c>
      <c r="X22" s="367" t="s">
        <v>105</v>
      </c>
      <c r="Y22" s="371" t="s">
        <v>105</v>
      </c>
      <c r="Z22" s="371" t="s">
        <v>105</v>
      </c>
      <c r="AA22" s="371" t="s">
        <v>105</v>
      </c>
      <c r="AB22" s="371" t="s">
        <v>105</v>
      </c>
      <c r="AC22" s="371" t="s">
        <v>105</v>
      </c>
      <c r="AD22" s="8"/>
      <c r="AE22" s="8"/>
      <c r="AF22" s="27" t="str">
        <f t="shared" si="0"/>
        <v/>
      </c>
      <c r="AG22" s="27" t="str">
        <f t="shared" si="0"/>
        <v/>
      </c>
      <c r="AH22" s="27" t="str">
        <f t="shared" si="0"/>
        <v/>
      </c>
      <c r="AI22" s="27" t="str">
        <f t="shared" si="0"/>
        <v/>
      </c>
      <c r="AJ22" s="27" t="str">
        <f t="shared" si="0"/>
        <v/>
      </c>
      <c r="AK22" s="27" t="str">
        <f t="shared" si="0"/>
        <v/>
      </c>
      <c r="AL22" s="27" t="str">
        <f t="shared" si="0"/>
        <v/>
      </c>
      <c r="AM22" s="27" t="str">
        <f t="shared" si="0"/>
        <v/>
      </c>
      <c r="AN22" s="27" t="str">
        <f t="shared" si="0"/>
        <v/>
      </c>
      <c r="AO22" s="27" t="str">
        <f t="shared" si="0"/>
        <v/>
      </c>
      <c r="AP22" s="1"/>
      <c r="AQ22" s="28"/>
      <c r="AR22" s="29" t="s">
        <v>145</v>
      </c>
      <c r="AS22" s="30" t="str">
        <f t="shared" si="1"/>
        <v>---</v>
      </c>
      <c r="AT22" s="50" t="e">
        <f>VALUE(IF(AS22="---","",VLOOKUP(AS22,List1678345679102312131415161723456745[],2,FALSE)))</f>
        <v>#VALUE!</v>
      </c>
      <c r="AU22" s="1" t="str">
        <f t="shared" si="2"/>
        <v>---</v>
      </c>
      <c r="AV22" s="1" t="e">
        <f>VALUE(IF(AU22="---","",VLOOKUP(AU22,List1678345679102312131415161723456745[],2,FALSE)))</f>
        <v>#VALUE!</v>
      </c>
      <c r="AW22" s="1" t="str">
        <f t="shared" si="4"/>
        <v>---</v>
      </c>
      <c r="AX22" s="1" t="str">
        <f t="shared" si="3"/>
        <v>---</v>
      </c>
      <c r="AY22" s="1"/>
      <c r="AZ22" s="1"/>
      <c r="BA22" s="1"/>
      <c r="BB22" s="1"/>
      <c r="BC22" s="1"/>
      <c r="BD22" s="29" t="s">
        <v>145</v>
      </c>
      <c r="BE22" s="161" t="str">
        <f>IF(H22="---","",VLOOKUP(H22,List1678345679102312131415161723456745[],2,FALSE))</f>
        <v/>
      </c>
      <c r="BF22" s="161" t="str">
        <f>IF(I22="---","",VLOOKUP(I22,List1678345679102312131415161723456745[],2,FALSE))</f>
        <v/>
      </c>
      <c r="BG22" s="161" t="str">
        <f>IF(J22="---","",VLOOKUP(J22,List1678345679102312131415161723456745[],2,FALSE))</f>
        <v/>
      </c>
      <c r="BH22" s="161" t="str">
        <f>IF(K22="---","",VLOOKUP(K22,List1678345679102312131415161723456745[],2,FALSE))</f>
        <v/>
      </c>
      <c r="BI22" s="161" t="str">
        <f>IF(L22="---","",VLOOKUP(L22,List1678345679102312131415161723456745[],2,FALSE))</f>
        <v/>
      </c>
      <c r="BJ22" s="161" t="str">
        <f>IF(M22="---","",VLOOKUP(M22,List1678345679102312131415161723456745[],2,FALSE))</f>
        <v/>
      </c>
      <c r="BK22" s="161" t="str">
        <f>IF(N22="---","",VLOOKUP(N22,List1678345679102312131415161723456745[],2,FALSE))</f>
        <v/>
      </c>
      <c r="BL22" s="161" t="str">
        <f>IF(O22="---","",VLOOKUP(O22,List1678345679102312131415161723456745[],2,FALSE))</f>
        <v/>
      </c>
      <c r="BM22" s="161" t="str">
        <f>IF(P22="---","",VLOOKUP(P22,List1678345679102312131415161723456745[],2,FALSE))</f>
        <v/>
      </c>
      <c r="BN22" s="161" t="str">
        <f>IF(Q22="---","",VLOOKUP(Q22,List1678345679102312131415161723456745[],2,FALSE))</f>
        <v/>
      </c>
      <c r="BO22" s="161" t="str">
        <f>IF(R22="---","",VLOOKUP(R22,List1678345679102312131415161723456745[],2,FALSE))</f>
        <v/>
      </c>
      <c r="BP22" s="29" t="s">
        <v>145</v>
      </c>
      <c r="BQ22" s="161" t="str">
        <f>IF(T22="---","",VLOOKUP(T22,List1678345679102312131415161723456745[],2,FALSE))</f>
        <v/>
      </c>
      <c r="BR22" s="161" t="str">
        <f>IF(U22="---","",VLOOKUP(U22,List1678345679102312131415161723456745[],2,FALSE))</f>
        <v/>
      </c>
      <c r="BS22" s="161" t="str">
        <f>IF(V22="---","",VLOOKUP(V22,List1678345679102312131415161723456745[],2,FALSE))</f>
        <v/>
      </c>
      <c r="BT22" s="161" t="str">
        <f>IF(W22="---","",VLOOKUP(W22,List1678345679102312131415161723456745[],2,FALSE))</f>
        <v/>
      </c>
      <c r="BU22" s="161" t="str">
        <f>IF(X22="---","",VLOOKUP(X22,List1678345679102312131415161723456745[],2,FALSE))</f>
        <v/>
      </c>
      <c r="BV22" s="161" t="str">
        <f>IF(Y22="---","",VLOOKUP(Y22,List1678345679102312131415161723456745[],2,FALSE))</f>
        <v/>
      </c>
      <c r="BW22" s="161" t="str">
        <f>IF(Z22="---","",VLOOKUP(Z22,List1678345679102312131415161723456745[],2,FALSE))</f>
        <v/>
      </c>
      <c r="BX22" s="161" t="str">
        <f>IF(AA22="---","",VLOOKUP(AA22,List1678345679102312131415161723456745[],2,FALSE))</f>
        <v/>
      </c>
      <c r="BY22" s="161" t="str">
        <f>IF(AB22="---","",VLOOKUP(AB22,List1678345679102312131415161723456745[],2,FALSE))</f>
        <v/>
      </c>
      <c r="BZ22" s="161" t="str">
        <f>IF(AC22="---","",VLOOKUP(AC22,List1678345679102312131415161723456745[],2,FALSE))</f>
        <v/>
      </c>
      <c r="CA22" s="8"/>
      <c r="CB22" s="1"/>
      <c r="CC22" s="8"/>
      <c r="CD22" s="1"/>
      <c r="CE22" s="8"/>
      <c r="CF22" s="1"/>
      <c r="CG22" s="8"/>
      <c r="CH22" s="1"/>
    </row>
    <row r="23" spans="2:86" s="211" customFormat="1" ht="13.5" customHeight="1" thickBot="1">
      <c r="B23" s="284"/>
      <c r="C23" s="287"/>
      <c r="D23" s="288"/>
      <c r="E23" s="198" t="s">
        <v>146</v>
      </c>
      <c r="F23" s="198"/>
      <c r="G23" s="199"/>
      <c r="H23" s="367" t="s">
        <v>105</v>
      </c>
      <c r="I23" s="367" t="s">
        <v>105</v>
      </c>
      <c r="J23" s="367" t="s">
        <v>105</v>
      </c>
      <c r="K23" s="367" t="s">
        <v>105</v>
      </c>
      <c r="L23" s="367" t="s">
        <v>105</v>
      </c>
      <c r="M23" s="367" t="s">
        <v>105</v>
      </c>
      <c r="N23" s="25" t="s">
        <v>105</v>
      </c>
      <c r="O23" s="25" t="s">
        <v>105</v>
      </c>
      <c r="P23" s="25" t="s">
        <v>105</v>
      </c>
      <c r="Q23" s="25" t="s">
        <v>105</v>
      </c>
      <c r="R23" s="32" t="s">
        <v>105</v>
      </c>
      <c r="S23" s="1"/>
      <c r="T23" s="367" t="s">
        <v>105</v>
      </c>
      <c r="U23" s="367" t="s">
        <v>105</v>
      </c>
      <c r="V23" s="367" t="s">
        <v>105</v>
      </c>
      <c r="W23" s="367" t="s">
        <v>105</v>
      </c>
      <c r="X23" s="367" t="s">
        <v>105</v>
      </c>
      <c r="Y23" s="371" t="s">
        <v>105</v>
      </c>
      <c r="Z23" s="371" t="s">
        <v>105</v>
      </c>
      <c r="AA23" s="371" t="s">
        <v>105</v>
      </c>
      <c r="AB23" s="371" t="s">
        <v>105</v>
      </c>
      <c r="AC23" s="371" t="s">
        <v>105</v>
      </c>
      <c r="AD23" s="8"/>
      <c r="AE23" s="8"/>
      <c r="AF23" s="27" t="str">
        <f t="shared" si="0"/>
        <v/>
      </c>
      <c r="AG23" s="27" t="str">
        <f t="shared" si="0"/>
        <v/>
      </c>
      <c r="AH23" s="27" t="str">
        <f t="shared" si="0"/>
        <v/>
      </c>
      <c r="AI23" s="27" t="str">
        <f t="shared" si="0"/>
        <v/>
      </c>
      <c r="AJ23" s="27" t="str">
        <f t="shared" si="0"/>
        <v/>
      </c>
      <c r="AK23" s="27" t="str">
        <f t="shared" si="0"/>
        <v/>
      </c>
      <c r="AL23" s="27" t="str">
        <f t="shared" si="0"/>
        <v/>
      </c>
      <c r="AM23" s="27" t="str">
        <f t="shared" si="0"/>
        <v/>
      </c>
      <c r="AN23" s="27" t="str">
        <f t="shared" si="0"/>
        <v/>
      </c>
      <c r="AO23" s="27" t="str">
        <f t="shared" si="0"/>
        <v/>
      </c>
      <c r="AP23" s="1"/>
      <c r="AQ23" s="28"/>
      <c r="AR23" s="29" t="s">
        <v>147</v>
      </c>
      <c r="AS23" s="30" t="str">
        <f t="shared" si="1"/>
        <v>---</v>
      </c>
      <c r="AT23" s="50" t="e">
        <f>VALUE(IF(AS23="---","",VLOOKUP(AS23,List1678345679102312131415161723456745[],2,FALSE)))</f>
        <v>#VALUE!</v>
      </c>
      <c r="AU23" s="1" t="str">
        <f t="shared" si="2"/>
        <v>---</v>
      </c>
      <c r="AV23" s="1" t="e">
        <f>VALUE(IF(AU23="---","",VLOOKUP(AU23,List1678345679102312131415161723456745[],2,FALSE)))</f>
        <v>#VALUE!</v>
      </c>
      <c r="AW23" s="1" t="str">
        <f t="shared" si="4"/>
        <v>---</v>
      </c>
      <c r="AX23" s="1" t="str">
        <f t="shared" si="3"/>
        <v>---</v>
      </c>
      <c r="AY23" s="1"/>
      <c r="AZ23" s="1"/>
      <c r="BA23" s="1"/>
      <c r="BB23" s="1"/>
      <c r="BC23" s="1"/>
      <c r="BD23" s="29" t="s">
        <v>147</v>
      </c>
      <c r="BE23" s="161" t="str">
        <f>IF(H23="---","",VLOOKUP(H23,List1678345679102312131415161723456745[],2,FALSE))</f>
        <v/>
      </c>
      <c r="BF23" s="161" t="str">
        <f>IF(I23="---","",VLOOKUP(I23,List1678345679102312131415161723456745[],2,FALSE))</f>
        <v/>
      </c>
      <c r="BG23" s="161" t="str">
        <f>IF(J23="---","",VLOOKUP(J23,List1678345679102312131415161723456745[],2,FALSE))</f>
        <v/>
      </c>
      <c r="BH23" s="161" t="str">
        <f>IF(K23="---","",VLOOKUP(K23,List1678345679102312131415161723456745[],2,FALSE))</f>
        <v/>
      </c>
      <c r="BI23" s="161" t="str">
        <f>IF(L23="---","",VLOOKUP(L23,List1678345679102312131415161723456745[],2,FALSE))</f>
        <v/>
      </c>
      <c r="BJ23" s="161" t="str">
        <f>IF(M23="---","",VLOOKUP(M23,List1678345679102312131415161723456745[],2,FALSE))</f>
        <v/>
      </c>
      <c r="BK23" s="161" t="str">
        <f>IF(N23="---","",VLOOKUP(N23,List1678345679102312131415161723456745[],2,FALSE))</f>
        <v/>
      </c>
      <c r="BL23" s="161" t="str">
        <f>IF(O23="---","",VLOOKUP(O23,List1678345679102312131415161723456745[],2,FALSE))</f>
        <v/>
      </c>
      <c r="BM23" s="161" t="str">
        <f>IF(P23="---","",VLOOKUP(P23,List1678345679102312131415161723456745[],2,FALSE))</f>
        <v/>
      </c>
      <c r="BN23" s="161" t="str">
        <f>IF(Q23="---","",VLOOKUP(Q23,List1678345679102312131415161723456745[],2,FALSE))</f>
        <v/>
      </c>
      <c r="BO23" s="161" t="str">
        <f>IF(R23="---","",VLOOKUP(R23,List1678345679102312131415161723456745[],2,FALSE))</f>
        <v/>
      </c>
      <c r="BP23" s="29" t="s">
        <v>147</v>
      </c>
      <c r="BQ23" s="161" t="str">
        <f>IF(T23="---","",VLOOKUP(T23,List1678345679102312131415161723456745[],2,FALSE))</f>
        <v/>
      </c>
      <c r="BR23" s="161" t="str">
        <f>IF(U23="---","",VLOOKUP(U23,List1678345679102312131415161723456745[],2,FALSE))</f>
        <v/>
      </c>
      <c r="BS23" s="161" t="str">
        <f>IF(V23="---","",VLOOKUP(V23,List1678345679102312131415161723456745[],2,FALSE))</f>
        <v/>
      </c>
      <c r="BT23" s="161" t="str">
        <f>IF(W23="---","",VLOOKUP(W23,List1678345679102312131415161723456745[],2,FALSE))</f>
        <v/>
      </c>
      <c r="BU23" s="161" t="str">
        <f>IF(X23="---","",VLOOKUP(X23,List1678345679102312131415161723456745[],2,FALSE))</f>
        <v/>
      </c>
      <c r="BV23" s="161" t="str">
        <f>IF(Y23="---","",VLOOKUP(Y23,List1678345679102312131415161723456745[],2,FALSE))</f>
        <v/>
      </c>
      <c r="BW23" s="161" t="str">
        <f>IF(Z23="---","",VLOOKUP(Z23,List1678345679102312131415161723456745[],2,FALSE))</f>
        <v/>
      </c>
      <c r="BX23" s="161" t="str">
        <f>IF(AA23="---","",VLOOKUP(AA23,List1678345679102312131415161723456745[],2,FALSE))</f>
        <v/>
      </c>
      <c r="BY23" s="161" t="str">
        <f>IF(AB23="---","",VLOOKUP(AB23,List1678345679102312131415161723456745[],2,FALSE))</f>
        <v/>
      </c>
      <c r="BZ23" s="161" t="str">
        <f>IF(AC23="---","",VLOOKUP(AC23,List1678345679102312131415161723456745[],2,FALSE))</f>
        <v/>
      </c>
      <c r="CA23" s="8"/>
      <c r="CB23" s="1"/>
      <c r="CC23" s="8"/>
      <c r="CD23" s="1"/>
      <c r="CE23" s="8"/>
      <c r="CF23" s="1"/>
      <c r="CG23" s="8"/>
      <c r="CH23" s="1"/>
    </row>
    <row r="24" spans="2:86" s="211" customFormat="1" ht="13.5" customHeight="1" thickBot="1">
      <c r="B24" s="282">
        <v>3</v>
      </c>
      <c r="C24" s="289" t="s">
        <v>148</v>
      </c>
      <c r="D24" s="290"/>
      <c r="E24" s="198" t="s">
        <v>149</v>
      </c>
      <c r="F24" s="198"/>
      <c r="G24" s="199"/>
      <c r="H24" s="367" t="s">
        <v>105</v>
      </c>
      <c r="I24" s="367" t="s">
        <v>105</v>
      </c>
      <c r="J24" s="367" t="s">
        <v>105</v>
      </c>
      <c r="K24" s="367" t="s">
        <v>105</v>
      </c>
      <c r="L24" s="367" t="s">
        <v>105</v>
      </c>
      <c r="M24" s="367" t="s">
        <v>105</v>
      </c>
      <c r="N24" s="25" t="s">
        <v>105</v>
      </c>
      <c r="O24" s="25" t="s">
        <v>105</v>
      </c>
      <c r="P24" s="25" t="s">
        <v>105</v>
      </c>
      <c r="Q24" s="25" t="s">
        <v>105</v>
      </c>
      <c r="R24" s="32" t="s">
        <v>105</v>
      </c>
      <c r="S24" s="1"/>
      <c r="T24" s="367" t="s">
        <v>105</v>
      </c>
      <c r="U24" s="367" t="s">
        <v>105</v>
      </c>
      <c r="V24" s="367" t="s">
        <v>105</v>
      </c>
      <c r="W24" s="367" t="s">
        <v>105</v>
      </c>
      <c r="X24" s="367" t="s">
        <v>105</v>
      </c>
      <c r="Y24" s="371" t="s">
        <v>105</v>
      </c>
      <c r="Z24" s="371" t="s">
        <v>105</v>
      </c>
      <c r="AA24" s="371" t="s">
        <v>105</v>
      </c>
      <c r="AB24" s="371" t="s">
        <v>105</v>
      </c>
      <c r="AC24" s="371" t="s">
        <v>105</v>
      </c>
      <c r="AD24" s="8"/>
      <c r="AE24" s="8"/>
      <c r="AF24" s="27" t="str">
        <f t="shared" si="0"/>
        <v/>
      </c>
      <c r="AG24" s="27" t="str">
        <f t="shared" si="0"/>
        <v/>
      </c>
      <c r="AH24" s="27" t="str">
        <f t="shared" si="0"/>
        <v/>
      </c>
      <c r="AI24" s="27" t="str">
        <f t="shared" si="0"/>
        <v/>
      </c>
      <c r="AJ24" s="27" t="str">
        <f t="shared" si="0"/>
        <v/>
      </c>
      <c r="AK24" s="27" t="str">
        <f t="shared" si="0"/>
        <v/>
      </c>
      <c r="AL24" s="27" t="str">
        <f t="shared" si="0"/>
        <v/>
      </c>
      <c r="AM24" s="27" t="str">
        <f t="shared" si="0"/>
        <v/>
      </c>
      <c r="AN24" s="27" t="str">
        <f t="shared" si="0"/>
        <v/>
      </c>
      <c r="AO24" s="27" t="str">
        <f t="shared" si="0"/>
        <v/>
      </c>
      <c r="AP24" s="1"/>
      <c r="AQ24" s="28"/>
      <c r="AR24" s="29" t="s">
        <v>150</v>
      </c>
      <c r="AS24" s="30" t="str">
        <f t="shared" si="1"/>
        <v>---</v>
      </c>
      <c r="AT24" s="50" t="e">
        <f>VALUE(IF(AS24="---","",VLOOKUP(AS24,List1678345679102312131415161723456745[],2,FALSE)))</f>
        <v>#VALUE!</v>
      </c>
      <c r="AU24" s="1" t="str">
        <f t="shared" si="2"/>
        <v>---</v>
      </c>
      <c r="AV24" s="1" t="e">
        <f>VALUE(IF(AU24="---","",VLOOKUP(AU24,List1678345679102312131415161723456745[],2,FALSE)))</f>
        <v>#VALUE!</v>
      </c>
      <c r="AW24" s="1" t="str">
        <f t="shared" si="4"/>
        <v>---</v>
      </c>
      <c r="AX24" s="1" t="str">
        <f t="shared" si="3"/>
        <v>---</v>
      </c>
      <c r="AY24" s="1"/>
      <c r="AZ24" s="1"/>
      <c r="BA24" s="1"/>
      <c r="BB24" s="1"/>
      <c r="BC24" s="1"/>
      <c r="BD24" s="29" t="s">
        <v>150</v>
      </c>
      <c r="BE24" s="161" t="str">
        <f>IF(H24="---","",VLOOKUP(H24,List1678345679102312131415161723456745[],2,FALSE))</f>
        <v/>
      </c>
      <c r="BF24" s="161" t="str">
        <f>IF(I24="---","",VLOOKUP(I24,List1678345679102312131415161723456745[],2,FALSE))</f>
        <v/>
      </c>
      <c r="BG24" s="161" t="str">
        <f>IF(J24="---","",VLOOKUP(J24,List1678345679102312131415161723456745[],2,FALSE))</f>
        <v/>
      </c>
      <c r="BH24" s="161" t="str">
        <f>IF(K24="---","",VLOOKUP(K24,List1678345679102312131415161723456745[],2,FALSE))</f>
        <v/>
      </c>
      <c r="BI24" s="161" t="str">
        <f>IF(L24="---","",VLOOKUP(L24,List1678345679102312131415161723456745[],2,FALSE))</f>
        <v/>
      </c>
      <c r="BJ24" s="161" t="str">
        <f>IF(M24="---","",VLOOKUP(M24,List1678345679102312131415161723456745[],2,FALSE))</f>
        <v/>
      </c>
      <c r="BK24" s="161" t="str">
        <f>IF(N24="---","",VLOOKUP(N24,List1678345679102312131415161723456745[],2,FALSE))</f>
        <v/>
      </c>
      <c r="BL24" s="161" t="str">
        <f>IF(O24="---","",VLOOKUP(O24,List1678345679102312131415161723456745[],2,FALSE))</f>
        <v/>
      </c>
      <c r="BM24" s="161" t="str">
        <f>IF(P24="---","",VLOOKUP(P24,List1678345679102312131415161723456745[],2,FALSE))</f>
        <v/>
      </c>
      <c r="BN24" s="161" t="str">
        <f>IF(Q24="---","",VLOOKUP(Q24,List1678345679102312131415161723456745[],2,FALSE))</f>
        <v/>
      </c>
      <c r="BO24" s="161" t="str">
        <f>IF(R24="---","",VLOOKUP(R24,List1678345679102312131415161723456745[],2,FALSE))</f>
        <v/>
      </c>
      <c r="BP24" s="29" t="s">
        <v>150</v>
      </c>
      <c r="BQ24" s="161" t="str">
        <f>IF(T24="---","",VLOOKUP(T24,List1678345679102312131415161723456745[],2,FALSE))</f>
        <v/>
      </c>
      <c r="BR24" s="161" t="str">
        <f>IF(U24="---","",VLOOKUP(U24,List1678345679102312131415161723456745[],2,FALSE))</f>
        <v/>
      </c>
      <c r="BS24" s="161" t="str">
        <f>IF(V24="---","",VLOOKUP(V24,List1678345679102312131415161723456745[],2,FALSE))</f>
        <v/>
      </c>
      <c r="BT24" s="161" t="str">
        <f>IF(W24="---","",VLOOKUP(W24,List1678345679102312131415161723456745[],2,FALSE))</f>
        <v/>
      </c>
      <c r="BU24" s="161" t="str">
        <f>IF(X24="---","",VLOOKUP(X24,List1678345679102312131415161723456745[],2,FALSE))</f>
        <v/>
      </c>
      <c r="BV24" s="161" t="str">
        <f>IF(Y24="---","",VLOOKUP(Y24,List1678345679102312131415161723456745[],2,FALSE))</f>
        <v/>
      </c>
      <c r="BW24" s="161" t="str">
        <f>IF(Z24="---","",VLOOKUP(Z24,List1678345679102312131415161723456745[],2,FALSE))</f>
        <v/>
      </c>
      <c r="BX24" s="161" t="str">
        <f>IF(AA24="---","",VLOOKUP(AA24,List1678345679102312131415161723456745[],2,FALSE))</f>
        <v/>
      </c>
      <c r="BY24" s="161" t="str">
        <f>IF(AB24="---","",VLOOKUP(AB24,List1678345679102312131415161723456745[],2,FALSE))</f>
        <v/>
      </c>
      <c r="BZ24" s="161" t="str">
        <f>IF(AC24="---","",VLOOKUP(AC24,List1678345679102312131415161723456745[],2,FALSE))</f>
        <v/>
      </c>
      <c r="CA24" s="8"/>
      <c r="CB24" s="1"/>
      <c r="CC24" s="8"/>
      <c r="CD24" s="1"/>
      <c r="CE24" s="8"/>
      <c r="CF24" s="1"/>
      <c r="CG24" s="8"/>
      <c r="CH24" s="1"/>
    </row>
    <row r="25" spans="2:86" s="211" customFormat="1" ht="13.5" customHeight="1" thickBot="1">
      <c r="B25" s="283"/>
      <c r="C25" s="289"/>
      <c r="D25" s="290"/>
      <c r="E25" s="198" t="s">
        <v>151</v>
      </c>
      <c r="F25" s="198"/>
      <c r="G25" s="199"/>
      <c r="H25" s="367" t="s">
        <v>105</v>
      </c>
      <c r="I25" s="367" t="s">
        <v>105</v>
      </c>
      <c r="J25" s="367" t="s">
        <v>105</v>
      </c>
      <c r="K25" s="367" t="s">
        <v>105</v>
      </c>
      <c r="L25" s="367" t="s">
        <v>105</v>
      </c>
      <c r="M25" s="367" t="s">
        <v>105</v>
      </c>
      <c r="N25" s="25" t="s">
        <v>105</v>
      </c>
      <c r="O25" s="25" t="s">
        <v>105</v>
      </c>
      <c r="P25" s="25" t="s">
        <v>105</v>
      </c>
      <c r="Q25" s="25" t="s">
        <v>105</v>
      </c>
      <c r="R25" s="32" t="s">
        <v>105</v>
      </c>
      <c r="S25" s="1"/>
      <c r="T25" s="367" t="s">
        <v>105</v>
      </c>
      <c r="U25" s="367" t="s">
        <v>105</v>
      </c>
      <c r="V25" s="367" t="s">
        <v>105</v>
      </c>
      <c r="W25" s="367" t="s">
        <v>105</v>
      </c>
      <c r="X25" s="367" t="s">
        <v>105</v>
      </c>
      <c r="Y25" s="371" t="s">
        <v>105</v>
      </c>
      <c r="Z25" s="371" t="s">
        <v>105</v>
      </c>
      <c r="AA25" s="371" t="s">
        <v>105</v>
      </c>
      <c r="AB25" s="371" t="s">
        <v>105</v>
      </c>
      <c r="AC25" s="371" t="s">
        <v>105</v>
      </c>
      <c r="AD25" s="8"/>
      <c r="AE25" s="8"/>
      <c r="AF25" s="27" t="str">
        <f t="shared" si="0"/>
        <v/>
      </c>
      <c r="AG25" s="27" t="str">
        <f t="shared" si="0"/>
        <v/>
      </c>
      <c r="AH25" s="27" t="str">
        <f t="shared" si="0"/>
        <v/>
      </c>
      <c r="AI25" s="27" t="str">
        <f t="shared" si="0"/>
        <v/>
      </c>
      <c r="AJ25" s="27" t="str">
        <f t="shared" si="0"/>
        <v/>
      </c>
      <c r="AK25" s="27" t="str">
        <f t="shared" si="0"/>
        <v/>
      </c>
      <c r="AL25" s="27" t="str">
        <f t="shared" si="0"/>
        <v/>
      </c>
      <c r="AM25" s="27" t="str">
        <f t="shared" si="0"/>
        <v/>
      </c>
      <c r="AN25" s="27" t="str">
        <f t="shared" si="0"/>
        <v/>
      </c>
      <c r="AO25" s="27" t="str">
        <f t="shared" si="0"/>
        <v/>
      </c>
      <c r="AP25" s="1"/>
      <c r="AQ25" s="28"/>
      <c r="AR25" s="29" t="s">
        <v>152</v>
      </c>
      <c r="AS25" s="30" t="str">
        <f t="shared" si="1"/>
        <v>---</v>
      </c>
      <c r="AT25" s="50" t="e">
        <f>VALUE(IF(AS25="---","",VLOOKUP(AS25,List1678345679102312131415161723456745[],2,FALSE)))</f>
        <v>#VALUE!</v>
      </c>
      <c r="AU25" s="1" t="str">
        <f t="shared" si="2"/>
        <v>---</v>
      </c>
      <c r="AV25" s="1" t="e">
        <f>VALUE(IF(AU25="---","",VLOOKUP(AU25,List1678345679102312131415161723456745[],2,FALSE)))</f>
        <v>#VALUE!</v>
      </c>
      <c r="AW25" s="1" t="str">
        <f t="shared" si="4"/>
        <v>---</v>
      </c>
      <c r="AX25" s="1" t="str">
        <f t="shared" si="3"/>
        <v>---</v>
      </c>
      <c r="AY25" s="1"/>
      <c r="AZ25" s="1"/>
      <c r="BA25" s="1"/>
      <c r="BB25" s="1"/>
      <c r="BC25" s="1"/>
      <c r="BD25" s="29" t="s">
        <v>152</v>
      </c>
      <c r="BE25" s="161" t="str">
        <f>IF(H25="---","",VLOOKUP(H25,List1678345679102312131415161723456745[],2,FALSE))</f>
        <v/>
      </c>
      <c r="BF25" s="161" t="str">
        <f>IF(I25="---","",VLOOKUP(I25,List1678345679102312131415161723456745[],2,FALSE))</f>
        <v/>
      </c>
      <c r="BG25" s="161" t="str">
        <f>IF(J25="---","",VLOOKUP(J25,List1678345679102312131415161723456745[],2,FALSE))</f>
        <v/>
      </c>
      <c r="BH25" s="161" t="str">
        <f>IF(K25="---","",VLOOKUP(K25,List1678345679102312131415161723456745[],2,FALSE))</f>
        <v/>
      </c>
      <c r="BI25" s="161" t="str">
        <f>IF(L25="---","",VLOOKUP(L25,List1678345679102312131415161723456745[],2,FALSE))</f>
        <v/>
      </c>
      <c r="BJ25" s="161" t="str">
        <f>IF(M25="---","",VLOOKUP(M25,List1678345679102312131415161723456745[],2,FALSE))</f>
        <v/>
      </c>
      <c r="BK25" s="161" t="str">
        <f>IF(N25="---","",VLOOKUP(N25,List1678345679102312131415161723456745[],2,FALSE))</f>
        <v/>
      </c>
      <c r="BL25" s="161" t="str">
        <f>IF(O25="---","",VLOOKUP(O25,List1678345679102312131415161723456745[],2,FALSE))</f>
        <v/>
      </c>
      <c r="BM25" s="161" t="str">
        <f>IF(P25="---","",VLOOKUP(P25,List1678345679102312131415161723456745[],2,FALSE))</f>
        <v/>
      </c>
      <c r="BN25" s="161" t="str">
        <f>IF(Q25="---","",VLOOKUP(Q25,List1678345679102312131415161723456745[],2,FALSE))</f>
        <v/>
      </c>
      <c r="BO25" s="161" t="str">
        <f>IF(R25="---","",VLOOKUP(R25,List1678345679102312131415161723456745[],2,FALSE))</f>
        <v/>
      </c>
      <c r="BP25" s="29" t="s">
        <v>152</v>
      </c>
      <c r="BQ25" s="161" t="str">
        <f>IF(T25="---","",VLOOKUP(T25,List1678345679102312131415161723456745[],2,FALSE))</f>
        <v/>
      </c>
      <c r="BR25" s="161" t="str">
        <f>IF(U25="---","",VLOOKUP(U25,List1678345679102312131415161723456745[],2,FALSE))</f>
        <v/>
      </c>
      <c r="BS25" s="161" t="str">
        <f>IF(V25="---","",VLOOKUP(V25,List1678345679102312131415161723456745[],2,FALSE))</f>
        <v/>
      </c>
      <c r="BT25" s="161" t="str">
        <f>IF(W25="---","",VLOOKUP(W25,List1678345679102312131415161723456745[],2,FALSE))</f>
        <v/>
      </c>
      <c r="BU25" s="161" t="str">
        <f>IF(X25="---","",VLOOKUP(X25,List1678345679102312131415161723456745[],2,FALSE))</f>
        <v/>
      </c>
      <c r="BV25" s="161" t="str">
        <f>IF(Y25="---","",VLOOKUP(Y25,List1678345679102312131415161723456745[],2,FALSE))</f>
        <v/>
      </c>
      <c r="BW25" s="161" t="str">
        <f>IF(Z25="---","",VLOOKUP(Z25,List1678345679102312131415161723456745[],2,FALSE))</f>
        <v/>
      </c>
      <c r="BX25" s="161" t="str">
        <f>IF(AA25="---","",VLOOKUP(AA25,List1678345679102312131415161723456745[],2,FALSE))</f>
        <v/>
      </c>
      <c r="BY25" s="161" t="str">
        <f>IF(AB25="---","",VLOOKUP(AB25,List1678345679102312131415161723456745[],2,FALSE))</f>
        <v/>
      </c>
      <c r="BZ25" s="161" t="str">
        <f>IF(AC25="---","",VLOOKUP(AC25,List1678345679102312131415161723456745[],2,FALSE))</f>
        <v/>
      </c>
      <c r="CA25" s="8"/>
      <c r="CB25" s="1"/>
      <c r="CC25" s="8"/>
      <c r="CD25" s="1"/>
      <c r="CE25" s="8"/>
      <c r="CF25" s="1"/>
      <c r="CG25" s="8"/>
      <c r="CH25" s="1"/>
    </row>
    <row r="26" spans="2:86" s="211" customFormat="1" ht="13.5" customHeight="1" thickBot="1">
      <c r="B26" s="283"/>
      <c r="C26" s="289"/>
      <c r="D26" s="290"/>
      <c r="E26" s="198" t="s">
        <v>153</v>
      </c>
      <c r="F26" s="198"/>
      <c r="G26" s="199"/>
      <c r="H26" s="367" t="s">
        <v>105</v>
      </c>
      <c r="I26" s="367" t="s">
        <v>105</v>
      </c>
      <c r="J26" s="367" t="s">
        <v>105</v>
      </c>
      <c r="K26" s="367" t="s">
        <v>105</v>
      </c>
      <c r="L26" s="367" t="s">
        <v>105</v>
      </c>
      <c r="M26" s="367" t="s">
        <v>105</v>
      </c>
      <c r="N26" s="25" t="s">
        <v>105</v>
      </c>
      <c r="O26" s="25" t="s">
        <v>105</v>
      </c>
      <c r="P26" s="25" t="s">
        <v>105</v>
      </c>
      <c r="Q26" s="25" t="s">
        <v>105</v>
      </c>
      <c r="R26" s="32" t="s">
        <v>105</v>
      </c>
      <c r="S26" s="1"/>
      <c r="T26" s="367" t="s">
        <v>105</v>
      </c>
      <c r="U26" s="367" t="s">
        <v>105</v>
      </c>
      <c r="V26" s="367" t="s">
        <v>105</v>
      </c>
      <c r="W26" s="367" t="s">
        <v>105</v>
      </c>
      <c r="X26" s="367" t="s">
        <v>105</v>
      </c>
      <c r="Y26" s="371" t="s">
        <v>105</v>
      </c>
      <c r="Z26" s="371" t="s">
        <v>105</v>
      </c>
      <c r="AA26" s="371" t="s">
        <v>105</v>
      </c>
      <c r="AB26" s="371" t="s">
        <v>105</v>
      </c>
      <c r="AC26" s="371" t="s">
        <v>105</v>
      </c>
      <c r="AD26" s="8"/>
      <c r="AE26" s="8"/>
      <c r="AF26" s="27" t="str">
        <f t="shared" si="0"/>
        <v/>
      </c>
      <c r="AG26" s="27" t="str">
        <f t="shared" si="0"/>
        <v/>
      </c>
      <c r="AH26" s="27" t="str">
        <f t="shared" si="0"/>
        <v/>
      </c>
      <c r="AI26" s="27" t="str">
        <f t="shared" si="0"/>
        <v/>
      </c>
      <c r="AJ26" s="27" t="str">
        <f t="shared" si="0"/>
        <v/>
      </c>
      <c r="AK26" s="27" t="str">
        <f t="shared" si="0"/>
        <v/>
      </c>
      <c r="AL26" s="27" t="str">
        <f t="shared" si="0"/>
        <v/>
      </c>
      <c r="AM26" s="27" t="str">
        <f t="shared" si="0"/>
        <v/>
      </c>
      <c r="AN26" s="27" t="str">
        <f t="shared" si="0"/>
        <v/>
      </c>
      <c r="AO26" s="27" t="str">
        <f t="shared" si="0"/>
        <v/>
      </c>
      <c r="AP26" s="1"/>
      <c r="AQ26" s="28"/>
      <c r="AR26" s="29" t="s">
        <v>154</v>
      </c>
      <c r="AS26" s="30" t="str">
        <f t="shared" si="1"/>
        <v>---</v>
      </c>
      <c r="AT26" s="50" t="e">
        <f>VALUE(IF(AS26="---","",VLOOKUP(AS26,List1678345679102312131415161723456745[],2,FALSE)))</f>
        <v>#VALUE!</v>
      </c>
      <c r="AU26" s="1" t="str">
        <f t="shared" si="2"/>
        <v>---</v>
      </c>
      <c r="AV26" s="1" t="e">
        <f>VALUE(IF(AU26="---","",VLOOKUP(AU26,List1678345679102312131415161723456745[],2,FALSE)))</f>
        <v>#VALUE!</v>
      </c>
      <c r="AW26" s="1" t="str">
        <f t="shared" si="4"/>
        <v>---</v>
      </c>
      <c r="AX26" s="1" t="str">
        <f t="shared" si="3"/>
        <v>---</v>
      </c>
      <c r="AY26" s="1"/>
      <c r="AZ26" s="1"/>
      <c r="BA26" s="1"/>
      <c r="BB26" s="1"/>
      <c r="BC26" s="1"/>
      <c r="BD26" s="29" t="s">
        <v>154</v>
      </c>
      <c r="BE26" s="161" t="str">
        <f>IF(H26="---","",VLOOKUP(H26,List1678345679102312131415161723456745[],2,FALSE))</f>
        <v/>
      </c>
      <c r="BF26" s="161" t="str">
        <f>IF(I26="---","",VLOOKUP(I26,List1678345679102312131415161723456745[],2,FALSE))</f>
        <v/>
      </c>
      <c r="BG26" s="161" t="str">
        <f>IF(J26="---","",VLOOKUP(J26,List1678345679102312131415161723456745[],2,FALSE))</f>
        <v/>
      </c>
      <c r="BH26" s="161" t="str">
        <f>IF(K26="---","",VLOOKUP(K26,List1678345679102312131415161723456745[],2,FALSE))</f>
        <v/>
      </c>
      <c r="BI26" s="161" t="str">
        <f>IF(L26="---","",VLOOKUP(L26,List1678345679102312131415161723456745[],2,FALSE))</f>
        <v/>
      </c>
      <c r="BJ26" s="161" t="str">
        <f>IF(M26="---","",VLOOKUP(M26,List1678345679102312131415161723456745[],2,FALSE))</f>
        <v/>
      </c>
      <c r="BK26" s="161" t="str">
        <f>IF(N26="---","",VLOOKUP(N26,List1678345679102312131415161723456745[],2,FALSE))</f>
        <v/>
      </c>
      <c r="BL26" s="161" t="str">
        <f>IF(O26="---","",VLOOKUP(O26,List1678345679102312131415161723456745[],2,FALSE))</f>
        <v/>
      </c>
      <c r="BM26" s="161" t="str">
        <f>IF(P26="---","",VLOOKUP(P26,List1678345679102312131415161723456745[],2,FALSE))</f>
        <v/>
      </c>
      <c r="BN26" s="161" t="str">
        <f>IF(Q26="---","",VLOOKUP(Q26,List1678345679102312131415161723456745[],2,FALSE))</f>
        <v/>
      </c>
      <c r="BO26" s="161" t="str">
        <f>IF(R26="---","",VLOOKUP(R26,List1678345679102312131415161723456745[],2,FALSE))</f>
        <v/>
      </c>
      <c r="BP26" s="29" t="s">
        <v>154</v>
      </c>
      <c r="BQ26" s="161" t="str">
        <f>IF(T26="---","",VLOOKUP(T26,List1678345679102312131415161723456745[],2,FALSE))</f>
        <v/>
      </c>
      <c r="BR26" s="161" t="str">
        <f>IF(U26="---","",VLOOKUP(U26,List1678345679102312131415161723456745[],2,FALSE))</f>
        <v/>
      </c>
      <c r="BS26" s="161" t="str">
        <f>IF(V26="---","",VLOOKUP(V26,List1678345679102312131415161723456745[],2,FALSE))</f>
        <v/>
      </c>
      <c r="BT26" s="161" t="str">
        <f>IF(W26="---","",VLOOKUP(W26,List1678345679102312131415161723456745[],2,FALSE))</f>
        <v/>
      </c>
      <c r="BU26" s="161" t="str">
        <f>IF(X26="---","",VLOOKUP(X26,List1678345679102312131415161723456745[],2,FALSE))</f>
        <v/>
      </c>
      <c r="BV26" s="161" t="str">
        <f>IF(Y26="---","",VLOOKUP(Y26,List1678345679102312131415161723456745[],2,FALSE))</f>
        <v/>
      </c>
      <c r="BW26" s="161" t="str">
        <f>IF(Z26="---","",VLOOKUP(Z26,List1678345679102312131415161723456745[],2,FALSE))</f>
        <v/>
      </c>
      <c r="BX26" s="161" t="str">
        <f>IF(AA26="---","",VLOOKUP(AA26,List1678345679102312131415161723456745[],2,FALSE))</f>
        <v/>
      </c>
      <c r="BY26" s="161" t="str">
        <f>IF(AB26="---","",VLOOKUP(AB26,List1678345679102312131415161723456745[],2,FALSE))</f>
        <v/>
      </c>
      <c r="BZ26" s="161" t="str">
        <f>IF(AC26="---","",VLOOKUP(AC26,List1678345679102312131415161723456745[],2,FALSE))</f>
        <v/>
      </c>
      <c r="CA26" s="8"/>
      <c r="CB26" s="1"/>
      <c r="CC26" s="8"/>
      <c r="CD26" s="1"/>
      <c r="CE26" s="8"/>
      <c r="CF26" s="1"/>
      <c r="CG26" s="8"/>
      <c r="CH26" s="1"/>
    </row>
    <row r="27" spans="2:86" s="211" customFormat="1" ht="13.9" customHeight="1" thickBot="1">
      <c r="B27" s="283"/>
      <c r="C27" s="289" t="s">
        <v>155</v>
      </c>
      <c r="D27" s="290"/>
      <c r="E27" s="198" t="s">
        <v>227</v>
      </c>
      <c r="F27" s="198"/>
      <c r="G27" s="199"/>
      <c r="H27" s="367" t="s">
        <v>105</v>
      </c>
      <c r="I27" s="367" t="s">
        <v>105</v>
      </c>
      <c r="J27" s="367" t="s">
        <v>105</v>
      </c>
      <c r="K27" s="367" t="s">
        <v>105</v>
      </c>
      <c r="L27" s="367" t="s">
        <v>105</v>
      </c>
      <c r="M27" s="367" t="s">
        <v>105</v>
      </c>
      <c r="N27" s="25" t="s">
        <v>105</v>
      </c>
      <c r="O27" s="25" t="s">
        <v>105</v>
      </c>
      <c r="P27" s="25" t="s">
        <v>105</v>
      </c>
      <c r="Q27" s="25" t="s">
        <v>105</v>
      </c>
      <c r="R27" s="32" t="s">
        <v>105</v>
      </c>
      <c r="S27" s="1"/>
      <c r="T27" s="367" t="s">
        <v>105</v>
      </c>
      <c r="U27" s="367" t="s">
        <v>105</v>
      </c>
      <c r="V27" s="367" t="s">
        <v>105</v>
      </c>
      <c r="W27" s="367" t="s">
        <v>105</v>
      </c>
      <c r="X27" s="367" t="s">
        <v>105</v>
      </c>
      <c r="Y27" s="371" t="s">
        <v>105</v>
      </c>
      <c r="Z27" s="371" t="s">
        <v>105</v>
      </c>
      <c r="AA27" s="371" t="s">
        <v>105</v>
      </c>
      <c r="AB27" s="371" t="s">
        <v>105</v>
      </c>
      <c r="AC27" s="371" t="s">
        <v>105</v>
      </c>
      <c r="AD27" s="8"/>
      <c r="AE27" s="8"/>
      <c r="AF27" s="27" t="str">
        <f t="shared" si="0"/>
        <v/>
      </c>
      <c r="AG27" s="27" t="str">
        <f t="shared" si="0"/>
        <v/>
      </c>
      <c r="AH27" s="27" t="str">
        <f t="shared" si="0"/>
        <v/>
      </c>
      <c r="AI27" s="27" t="str">
        <f t="shared" si="0"/>
        <v/>
      </c>
      <c r="AJ27" s="27" t="str">
        <f t="shared" si="0"/>
        <v/>
      </c>
      <c r="AK27" s="27" t="str">
        <f t="shared" si="0"/>
        <v/>
      </c>
      <c r="AL27" s="27" t="str">
        <f t="shared" si="0"/>
        <v/>
      </c>
      <c r="AM27" s="27" t="str">
        <f t="shared" si="0"/>
        <v/>
      </c>
      <c r="AN27" s="27" t="str">
        <f t="shared" si="0"/>
        <v/>
      </c>
      <c r="AO27" s="27" t="str">
        <f t="shared" si="0"/>
        <v/>
      </c>
      <c r="AP27" s="1"/>
      <c r="AQ27" s="28"/>
      <c r="AR27" s="29" t="s">
        <v>157</v>
      </c>
      <c r="AS27" s="30" t="str">
        <f t="shared" si="1"/>
        <v>---</v>
      </c>
      <c r="AT27" s="50" t="e">
        <f>VALUE(IF(AS27="---","",VLOOKUP(AS27,List1678345679102312131415161723456745[],2,FALSE)))</f>
        <v>#VALUE!</v>
      </c>
      <c r="AU27" s="1" t="str">
        <f t="shared" si="2"/>
        <v>---</v>
      </c>
      <c r="AV27" s="1" t="e">
        <f>VALUE(IF(AU27="---","",VLOOKUP(AU27,List1678345679102312131415161723456745[],2,FALSE)))</f>
        <v>#VALUE!</v>
      </c>
      <c r="AW27" s="1" t="str">
        <f t="shared" si="4"/>
        <v>---</v>
      </c>
      <c r="AX27" s="1" t="str">
        <f t="shared" si="3"/>
        <v>---</v>
      </c>
      <c r="AY27" s="1"/>
      <c r="AZ27" s="1"/>
      <c r="BA27" s="1"/>
      <c r="BB27" s="1"/>
      <c r="BC27" s="1"/>
      <c r="BD27" s="29" t="s">
        <v>157</v>
      </c>
      <c r="BE27" s="161" t="str">
        <f>IF(H27="---","",VLOOKUP(H27,List1678345679102312131415161723456745[],2,FALSE))</f>
        <v/>
      </c>
      <c r="BF27" s="161" t="str">
        <f>IF(I27="---","",VLOOKUP(I27,List1678345679102312131415161723456745[],2,FALSE))</f>
        <v/>
      </c>
      <c r="BG27" s="161" t="str">
        <f>IF(J27="---","",VLOOKUP(J27,List1678345679102312131415161723456745[],2,FALSE))</f>
        <v/>
      </c>
      <c r="BH27" s="161" t="str">
        <f>IF(K27="---","",VLOOKUP(K27,List1678345679102312131415161723456745[],2,FALSE))</f>
        <v/>
      </c>
      <c r="BI27" s="161" t="str">
        <f>IF(L27="---","",VLOOKUP(L27,List1678345679102312131415161723456745[],2,FALSE))</f>
        <v/>
      </c>
      <c r="BJ27" s="161" t="str">
        <f>IF(M27="---","",VLOOKUP(M27,List1678345679102312131415161723456745[],2,FALSE))</f>
        <v/>
      </c>
      <c r="BK27" s="161" t="str">
        <f>IF(N27="---","",VLOOKUP(N27,List1678345679102312131415161723456745[],2,FALSE))</f>
        <v/>
      </c>
      <c r="BL27" s="161" t="str">
        <f>IF(O27="---","",VLOOKUP(O27,List1678345679102312131415161723456745[],2,FALSE))</f>
        <v/>
      </c>
      <c r="BM27" s="161" t="str">
        <f>IF(P27="---","",VLOOKUP(P27,List1678345679102312131415161723456745[],2,FALSE))</f>
        <v/>
      </c>
      <c r="BN27" s="161" t="str">
        <f>IF(Q27="---","",VLOOKUP(Q27,List1678345679102312131415161723456745[],2,FALSE))</f>
        <v/>
      </c>
      <c r="BO27" s="161" t="str">
        <f>IF(R27="---","",VLOOKUP(R27,List1678345679102312131415161723456745[],2,FALSE))</f>
        <v/>
      </c>
      <c r="BP27" s="29" t="s">
        <v>157</v>
      </c>
      <c r="BQ27" s="161" t="str">
        <f>IF(T27="---","",VLOOKUP(T27,List1678345679102312131415161723456745[],2,FALSE))</f>
        <v/>
      </c>
      <c r="BR27" s="161" t="str">
        <f>IF(U27="---","",VLOOKUP(U27,List1678345679102312131415161723456745[],2,FALSE))</f>
        <v/>
      </c>
      <c r="BS27" s="161" t="str">
        <f>IF(V27="---","",VLOOKUP(V27,List1678345679102312131415161723456745[],2,FALSE))</f>
        <v/>
      </c>
      <c r="BT27" s="161" t="str">
        <f>IF(W27="---","",VLOOKUP(W27,List1678345679102312131415161723456745[],2,FALSE))</f>
        <v/>
      </c>
      <c r="BU27" s="161" t="str">
        <f>IF(X27="---","",VLOOKUP(X27,List1678345679102312131415161723456745[],2,FALSE))</f>
        <v/>
      </c>
      <c r="BV27" s="161" t="str">
        <f>IF(Y27="---","",VLOOKUP(Y27,List1678345679102312131415161723456745[],2,FALSE))</f>
        <v/>
      </c>
      <c r="BW27" s="161" t="str">
        <f>IF(Z27="---","",VLOOKUP(Z27,List1678345679102312131415161723456745[],2,FALSE))</f>
        <v/>
      </c>
      <c r="BX27" s="161" t="str">
        <f>IF(AA27="---","",VLOOKUP(AA27,List1678345679102312131415161723456745[],2,FALSE))</f>
        <v/>
      </c>
      <c r="BY27" s="161" t="str">
        <f>IF(AB27="---","",VLOOKUP(AB27,List1678345679102312131415161723456745[],2,FALSE))</f>
        <v/>
      </c>
      <c r="BZ27" s="161" t="str">
        <f>IF(AC27="---","",VLOOKUP(AC27,List1678345679102312131415161723456745[],2,FALSE))</f>
        <v/>
      </c>
      <c r="CA27" s="8"/>
      <c r="CB27" s="1"/>
      <c r="CC27" s="8"/>
      <c r="CD27" s="1"/>
      <c r="CE27" s="8"/>
      <c r="CF27" s="1"/>
      <c r="CG27" s="8"/>
      <c r="CH27" s="1"/>
    </row>
    <row r="28" spans="2:86" s="211" customFormat="1" ht="13.5" customHeight="1" thickBot="1">
      <c r="B28" s="283"/>
      <c r="C28" s="289"/>
      <c r="D28" s="290"/>
      <c r="E28" s="198" t="s">
        <v>228</v>
      </c>
      <c r="F28" s="198"/>
      <c r="G28" s="199"/>
      <c r="H28" s="367" t="s">
        <v>105</v>
      </c>
      <c r="I28" s="367" t="s">
        <v>105</v>
      </c>
      <c r="J28" s="367" t="s">
        <v>105</v>
      </c>
      <c r="K28" s="367" t="s">
        <v>105</v>
      </c>
      <c r="L28" s="367" t="s">
        <v>105</v>
      </c>
      <c r="M28" s="367" t="s">
        <v>105</v>
      </c>
      <c r="N28" s="25" t="s">
        <v>105</v>
      </c>
      <c r="O28" s="25" t="s">
        <v>105</v>
      </c>
      <c r="P28" s="25" t="s">
        <v>105</v>
      </c>
      <c r="Q28" s="25" t="s">
        <v>105</v>
      </c>
      <c r="R28" s="32" t="s">
        <v>105</v>
      </c>
      <c r="S28" s="1"/>
      <c r="T28" s="367" t="s">
        <v>105</v>
      </c>
      <c r="U28" s="367" t="s">
        <v>105</v>
      </c>
      <c r="V28" s="367" t="s">
        <v>105</v>
      </c>
      <c r="W28" s="367" t="s">
        <v>105</v>
      </c>
      <c r="X28" s="367" t="s">
        <v>105</v>
      </c>
      <c r="Y28" s="371" t="s">
        <v>105</v>
      </c>
      <c r="Z28" s="371" t="s">
        <v>105</v>
      </c>
      <c r="AA28" s="371" t="s">
        <v>105</v>
      </c>
      <c r="AB28" s="371" t="s">
        <v>105</v>
      </c>
      <c r="AC28" s="371" t="s">
        <v>105</v>
      </c>
      <c r="AD28" s="8"/>
      <c r="AE28" s="8"/>
      <c r="AF28" s="27" t="str">
        <f t="shared" si="0"/>
        <v/>
      </c>
      <c r="AG28" s="27" t="str">
        <f t="shared" si="0"/>
        <v/>
      </c>
      <c r="AH28" s="27" t="str">
        <f t="shared" si="0"/>
        <v/>
      </c>
      <c r="AI28" s="27" t="str">
        <f t="shared" si="0"/>
        <v/>
      </c>
      <c r="AJ28" s="27" t="str">
        <f t="shared" si="0"/>
        <v/>
      </c>
      <c r="AK28" s="27" t="str">
        <f t="shared" ref="AK28:AO30" si="5">IFERROR(IF(N28="---","",IF(Y28="---","No Target Set",IF(BV28=BK28,"On Target",IF(BV28&gt;BK28,"Behind",IF(BV28&lt;BK28,"Ahead"))))),"")</f>
        <v/>
      </c>
      <c r="AL28" s="27" t="str">
        <f t="shared" si="5"/>
        <v/>
      </c>
      <c r="AM28" s="27" t="str">
        <f t="shared" si="5"/>
        <v/>
      </c>
      <c r="AN28" s="27" t="str">
        <f t="shared" si="5"/>
        <v/>
      </c>
      <c r="AO28" s="27" t="str">
        <f t="shared" si="5"/>
        <v/>
      </c>
      <c r="AP28" s="1"/>
      <c r="AQ28" s="28"/>
      <c r="AR28" s="29" t="s">
        <v>159</v>
      </c>
      <c r="AS28" s="30" t="str">
        <f t="shared" si="1"/>
        <v>---</v>
      </c>
      <c r="AT28" s="50" t="e">
        <f>VALUE(IF(AS28="---","",VLOOKUP(AS28,List1678345679102312131415161723456745[],2,FALSE)))</f>
        <v>#VALUE!</v>
      </c>
      <c r="AU28" s="1" t="str">
        <f t="shared" si="2"/>
        <v>---</v>
      </c>
      <c r="AV28" s="1" t="e">
        <f>VALUE(IF(AU28="---","",VLOOKUP(AU28,List1678345679102312131415161723456745[],2,FALSE)))</f>
        <v>#VALUE!</v>
      </c>
      <c r="AW28" s="1" t="str">
        <f t="shared" si="4"/>
        <v>---</v>
      </c>
      <c r="AX28" s="1" t="str">
        <f t="shared" si="3"/>
        <v>---</v>
      </c>
      <c r="AY28" s="1"/>
      <c r="AZ28" s="1"/>
      <c r="BA28" s="1"/>
      <c r="BB28" s="1"/>
      <c r="BC28" s="1"/>
      <c r="BD28" s="29" t="s">
        <v>159</v>
      </c>
      <c r="BE28" s="161" t="str">
        <f>IF(H28="---","",VLOOKUP(H28,List1678345679102312131415161723456745[],2,FALSE))</f>
        <v/>
      </c>
      <c r="BF28" s="161" t="str">
        <f>IF(I28="---","",VLOOKUP(I28,List1678345679102312131415161723456745[],2,FALSE))</f>
        <v/>
      </c>
      <c r="BG28" s="161" t="str">
        <f>IF(J28="---","",VLOOKUP(J28,List1678345679102312131415161723456745[],2,FALSE))</f>
        <v/>
      </c>
      <c r="BH28" s="161" t="str">
        <f>IF(K28="---","",VLOOKUP(K28,List1678345679102312131415161723456745[],2,FALSE))</f>
        <v/>
      </c>
      <c r="BI28" s="161" t="str">
        <f>IF(L28="---","",VLOOKUP(L28,List1678345679102312131415161723456745[],2,FALSE))</f>
        <v/>
      </c>
      <c r="BJ28" s="161" t="str">
        <f>IF(M28="---","",VLOOKUP(M28,List1678345679102312131415161723456745[],2,FALSE))</f>
        <v/>
      </c>
      <c r="BK28" s="161" t="str">
        <f>IF(N28="---","",VLOOKUP(N28,List1678345679102312131415161723456745[],2,FALSE))</f>
        <v/>
      </c>
      <c r="BL28" s="161" t="str">
        <f>IF(O28="---","",VLOOKUP(O28,List1678345679102312131415161723456745[],2,FALSE))</f>
        <v/>
      </c>
      <c r="BM28" s="161" t="str">
        <f>IF(P28="---","",VLOOKUP(P28,List1678345679102312131415161723456745[],2,FALSE))</f>
        <v/>
      </c>
      <c r="BN28" s="161" t="str">
        <f>IF(Q28="---","",VLOOKUP(Q28,List1678345679102312131415161723456745[],2,FALSE))</f>
        <v/>
      </c>
      <c r="BO28" s="161" t="str">
        <f>IF(R28="---","",VLOOKUP(R28,List1678345679102312131415161723456745[],2,FALSE))</f>
        <v/>
      </c>
      <c r="BP28" s="29" t="s">
        <v>159</v>
      </c>
      <c r="BQ28" s="161" t="str">
        <f>IF(T28="---","",VLOOKUP(T28,List1678345679102312131415161723456745[],2,FALSE))</f>
        <v/>
      </c>
      <c r="BR28" s="161" t="str">
        <f>IF(U28="---","",VLOOKUP(U28,List1678345679102312131415161723456745[],2,FALSE))</f>
        <v/>
      </c>
      <c r="BS28" s="161" t="str">
        <f>IF(V28="---","",VLOOKUP(V28,List1678345679102312131415161723456745[],2,FALSE))</f>
        <v/>
      </c>
      <c r="BT28" s="161" t="str">
        <f>IF(W28="---","",VLOOKUP(W28,List1678345679102312131415161723456745[],2,FALSE))</f>
        <v/>
      </c>
      <c r="BU28" s="161" t="str">
        <f>IF(X28="---","",VLOOKUP(X28,List1678345679102312131415161723456745[],2,FALSE))</f>
        <v/>
      </c>
      <c r="BV28" s="161" t="str">
        <f>IF(Y28="---","",VLOOKUP(Y28,List1678345679102312131415161723456745[],2,FALSE))</f>
        <v/>
      </c>
      <c r="BW28" s="161" t="str">
        <f>IF(Z28="---","",VLOOKUP(Z28,List1678345679102312131415161723456745[],2,FALSE))</f>
        <v/>
      </c>
      <c r="BX28" s="161" t="str">
        <f>IF(AA28="---","",VLOOKUP(AA28,List1678345679102312131415161723456745[],2,FALSE))</f>
        <v/>
      </c>
      <c r="BY28" s="161" t="str">
        <f>IF(AB28="---","",VLOOKUP(AB28,List1678345679102312131415161723456745[],2,FALSE))</f>
        <v/>
      </c>
      <c r="BZ28" s="161" t="str">
        <f>IF(AC28="---","",VLOOKUP(AC28,List1678345679102312131415161723456745[],2,FALSE))</f>
        <v/>
      </c>
      <c r="CA28" s="8"/>
      <c r="CB28" s="1"/>
      <c r="CC28" s="8"/>
      <c r="CD28" s="1"/>
      <c r="CE28" s="8"/>
      <c r="CF28" s="1"/>
      <c r="CG28" s="8"/>
      <c r="CH28" s="1"/>
    </row>
    <row r="29" spans="2:86" s="211" customFormat="1" ht="13.5" customHeight="1" thickBot="1">
      <c r="B29" s="283"/>
      <c r="C29" s="289"/>
      <c r="D29" s="290"/>
      <c r="E29" s="198" t="s">
        <v>160</v>
      </c>
      <c r="F29" s="198"/>
      <c r="G29" s="199"/>
      <c r="H29" s="367" t="s">
        <v>105</v>
      </c>
      <c r="I29" s="367" t="s">
        <v>105</v>
      </c>
      <c r="J29" s="367" t="s">
        <v>105</v>
      </c>
      <c r="K29" s="367" t="s">
        <v>105</v>
      </c>
      <c r="L29" s="367" t="s">
        <v>105</v>
      </c>
      <c r="M29" s="367" t="s">
        <v>105</v>
      </c>
      <c r="N29" s="25" t="s">
        <v>105</v>
      </c>
      <c r="O29" s="25" t="s">
        <v>105</v>
      </c>
      <c r="P29" s="25" t="s">
        <v>105</v>
      </c>
      <c r="Q29" s="25" t="s">
        <v>105</v>
      </c>
      <c r="R29" s="32" t="s">
        <v>105</v>
      </c>
      <c r="S29" s="1"/>
      <c r="T29" s="367" t="s">
        <v>105</v>
      </c>
      <c r="U29" s="367" t="s">
        <v>105</v>
      </c>
      <c r="V29" s="367" t="s">
        <v>105</v>
      </c>
      <c r="W29" s="367" t="s">
        <v>105</v>
      </c>
      <c r="X29" s="367" t="s">
        <v>105</v>
      </c>
      <c r="Y29" s="371" t="s">
        <v>105</v>
      </c>
      <c r="Z29" s="371" t="s">
        <v>105</v>
      </c>
      <c r="AA29" s="371" t="s">
        <v>105</v>
      </c>
      <c r="AB29" s="371" t="s">
        <v>105</v>
      </c>
      <c r="AC29" s="371" t="s">
        <v>105</v>
      </c>
      <c r="AD29" s="8"/>
      <c r="AE29" s="8"/>
      <c r="AF29" s="27" t="str">
        <f t="shared" ref="AF29:AJ30" si="6">IFERROR(IF(I29="---","",IF(T29="---","No Target Set",IF(BQ29=BF29,"On Target",IF(BQ29&gt;BF29,"Behind",IF(BQ29&lt;BF29,"Ahead"))))),"")</f>
        <v/>
      </c>
      <c r="AG29" s="27" t="str">
        <f t="shared" si="6"/>
        <v/>
      </c>
      <c r="AH29" s="27" t="str">
        <f t="shared" si="6"/>
        <v/>
      </c>
      <c r="AI29" s="27" t="str">
        <f t="shared" si="6"/>
        <v/>
      </c>
      <c r="AJ29" s="27" t="str">
        <f t="shared" si="6"/>
        <v/>
      </c>
      <c r="AK29" s="27" t="str">
        <f t="shared" si="5"/>
        <v/>
      </c>
      <c r="AL29" s="27" t="str">
        <f t="shared" si="5"/>
        <v/>
      </c>
      <c r="AM29" s="27" t="str">
        <f t="shared" si="5"/>
        <v/>
      </c>
      <c r="AN29" s="27" t="str">
        <f t="shared" si="5"/>
        <v/>
      </c>
      <c r="AO29" s="27" t="str">
        <f t="shared" si="5"/>
        <v/>
      </c>
      <c r="AP29" s="1"/>
      <c r="AQ29" s="28"/>
      <c r="AR29" s="29" t="s">
        <v>161</v>
      </c>
      <c r="AS29" s="30" t="str">
        <f t="shared" si="1"/>
        <v>---</v>
      </c>
      <c r="AT29" s="50" t="e">
        <f>VALUE(IF(AS29="---","",VLOOKUP(AS29,List1678345679102312131415161723456745[],2,FALSE)))</f>
        <v>#VALUE!</v>
      </c>
      <c r="AU29" s="1" t="str">
        <f t="shared" si="2"/>
        <v>---</v>
      </c>
      <c r="AV29" s="1" t="e">
        <f>VALUE(IF(AU29="---","",VLOOKUP(AU29,List1678345679102312131415161723456745[],2,FALSE)))</f>
        <v>#VALUE!</v>
      </c>
      <c r="AW29" s="1" t="str">
        <f t="shared" si="4"/>
        <v>---</v>
      </c>
      <c r="AX29" s="1" t="str">
        <f t="shared" si="3"/>
        <v>---</v>
      </c>
      <c r="AY29" s="1"/>
      <c r="AZ29" s="1"/>
      <c r="BA29" s="1"/>
      <c r="BB29" s="1"/>
      <c r="BC29" s="1"/>
      <c r="BD29" s="29" t="s">
        <v>161</v>
      </c>
      <c r="BE29" s="161" t="str">
        <f>IF(H29="---","",VLOOKUP(H29,List1678345679102312131415161723456745[],2,FALSE))</f>
        <v/>
      </c>
      <c r="BF29" s="161" t="str">
        <f>IF(I29="---","",VLOOKUP(I29,List1678345679102312131415161723456745[],2,FALSE))</f>
        <v/>
      </c>
      <c r="BG29" s="161" t="str">
        <f>IF(J29="---","",VLOOKUP(J29,List1678345679102312131415161723456745[],2,FALSE))</f>
        <v/>
      </c>
      <c r="BH29" s="161" t="str">
        <f>IF(K29="---","",VLOOKUP(K29,List1678345679102312131415161723456745[],2,FALSE))</f>
        <v/>
      </c>
      <c r="BI29" s="161" t="str">
        <f>IF(L29="---","",VLOOKUP(L29,List1678345679102312131415161723456745[],2,FALSE))</f>
        <v/>
      </c>
      <c r="BJ29" s="161" t="str">
        <f>IF(M29="---","",VLOOKUP(M29,List1678345679102312131415161723456745[],2,FALSE))</f>
        <v/>
      </c>
      <c r="BK29" s="161" t="str">
        <f>IF(N29="---","",VLOOKUP(N29,List1678345679102312131415161723456745[],2,FALSE))</f>
        <v/>
      </c>
      <c r="BL29" s="161" t="str">
        <f>IF(O29="---","",VLOOKUP(O29,List1678345679102312131415161723456745[],2,FALSE))</f>
        <v/>
      </c>
      <c r="BM29" s="161" t="str">
        <f>IF(P29="---","",VLOOKUP(P29,List1678345679102312131415161723456745[],2,FALSE))</f>
        <v/>
      </c>
      <c r="BN29" s="161" t="str">
        <f>IF(Q29="---","",VLOOKUP(Q29,List1678345679102312131415161723456745[],2,FALSE))</f>
        <v/>
      </c>
      <c r="BO29" s="161" t="str">
        <f>IF(R29="---","",VLOOKUP(R29,List1678345679102312131415161723456745[],2,FALSE))</f>
        <v/>
      </c>
      <c r="BP29" s="29" t="s">
        <v>161</v>
      </c>
      <c r="BQ29" s="161" t="str">
        <f>IF(T29="---","",VLOOKUP(T29,List1678345679102312131415161723456745[],2,FALSE))</f>
        <v/>
      </c>
      <c r="BR29" s="161" t="str">
        <f>IF(U29="---","",VLOOKUP(U29,List1678345679102312131415161723456745[],2,FALSE))</f>
        <v/>
      </c>
      <c r="BS29" s="161" t="str">
        <f>IF(V29="---","",VLOOKUP(V29,List1678345679102312131415161723456745[],2,FALSE))</f>
        <v/>
      </c>
      <c r="BT29" s="161" t="str">
        <f>IF(W29="---","",VLOOKUP(W29,List1678345679102312131415161723456745[],2,FALSE))</f>
        <v/>
      </c>
      <c r="BU29" s="161" t="str">
        <f>IF(X29="---","",VLOOKUP(X29,List1678345679102312131415161723456745[],2,FALSE))</f>
        <v/>
      </c>
      <c r="BV29" s="161" t="str">
        <f>IF(Y29="---","",VLOOKUP(Y29,List1678345679102312131415161723456745[],2,FALSE))</f>
        <v/>
      </c>
      <c r="BW29" s="161" t="str">
        <f>IF(Z29="---","",VLOOKUP(Z29,List1678345679102312131415161723456745[],2,FALSE))</f>
        <v/>
      </c>
      <c r="BX29" s="161" t="str">
        <f>IF(AA29="---","",VLOOKUP(AA29,List1678345679102312131415161723456745[],2,FALSE))</f>
        <v/>
      </c>
      <c r="BY29" s="161" t="str">
        <f>IF(AB29="---","",VLOOKUP(AB29,List1678345679102312131415161723456745[],2,FALSE))</f>
        <v/>
      </c>
      <c r="BZ29" s="161" t="str">
        <f>IF(AC29="---","",VLOOKUP(AC29,List1678345679102312131415161723456745[],2,FALSE))</f>
        <v/>
      </c>
      <c r="CA29" s="8"/>
      <c r="CB29" s="1"/>
      <c r="CC29" s="8"/>
      <c r="CD29" s="1"/>
      <c r="CE29" s="8"/>
      <c r="CF29" s="1"/>
      <c r="CG29" s="8"/>
      <c r="CH29" s="1"/>
    </row>
    <row r="30" spans="2:86" s="211" customFormat="1" ht="13.5" customHeight="1" thickBot="1">
      <c r="B30" s="284"/>
      <c r="C30" s="289"/>
      <c r="D30" s="290"/>
      <c r="E30" s="198" t="s">
        <v>239</v>
      </c>
      <c r="F30" s="198"/>
      <c r="G30" s="199"/>
      <c r="H30" s="376" t="s">
        <v>105</v>
      </c>
      <c r="I30" s="376" t="s">
        <v>105</v>
      </c>
      <c r="J30" s="376" t="s">
        <v>105</v>
      </c>
      <c r="K30" s="376" t="s">
        <v>105</v>
      </c>
      <c r="L30" s="376" t="s">
        <v>105</v>
      </c>
      <c r="M30" s="376" t="s">
        <v>105</v>
      </c>
      <c r="N30" s="36" t="s">
        <v>105</v>
      </c>
      <c r="O30" s="36" t="s">
        <v>105</v>
      </c>
      <c r="P30" s="36" t="s">
        <v>105</v>
      </c>
      <c r="Q30" s="36" t="s">
        <v>105</v>
      </c>
      <c r="R30" s="37" t="s">
        <v>105</v>
      </c>
      <c r="S30" s="1"/>
      <c r="T30" s="367" t="s">
        <v>105</v>
      </c>
      <c r="U30" s="367" t="s">
        <v>105</v>
      </c>
      <c r="V30" s="367" t="s">
        <v>105</v>
      </c>
      <c r="W30" s="367" t="s">
        <v>105</v>
      </c>
      <c r="X30" s="367" t="s">
        <v>105</v>
      </c>
      <c r="Y30" s="371" t="s">
        <v>105</v>
      </c>
      <c r="Z30" s="371" t="s">
        <v>105</v>
      </c>
      <c r="AA30" s="371" t="s">
        <v>105</v>
      </c>
      <c r="AB30" s="371" t="s">
        <v>105</v>
      </c>
      <c r="AC30" s="371" t="s">
        <v>105</v>
      </c>
      <c r="AD30" s="8"/>
      <c r="AE30" s="8"/>
      <c r="AF30" s="27" t="str">
        <f t="shared" si="6"/>
        <v/>
      </c>
      <c r="AG30" s="27" t="str">
        <f t="shared" si="6"/>
        <v/>
      </c>
      <c r="AH30" s="27" t="str">
        <f t="shared" si="6"/>
        <v/>
      </c>
      <c r="AI30" s="27" t="str">
        <f t="shared" si="6"/>
        <v/>
      </c>
      <c r="AJ30" s="27" t="str">
        <f t="shared" si="6"/>
        <v/>
      </c>
      <c r="AK30" s="27" t="str">
        <f t="shared" si="5"/>
        <v/>
      </c>
      <c r="AL30" s="27" t="str">
        <f t="shared" si="5"/>
        <v/>
      </c>
      <c r="AM30" s="27" t="str">
        <f t="shared" si="5"/>
        <v/>
      </c>
      <c r="AN30" s="27" t="str">
        <f t="shared" si="5"/>
        <v/>
      </c>
      <c r="AO30" s="27" t="str">
        <f t="shared" si="5"/>
        <v/>
      </c>
      <c r="AP30" s="1"/>
      <c r="AQ30" s="28"/>
      <c r="AR30" s="29" t="s">
        <v>163</v>
      </c>
      <c r="AS30" s="30" t="str">
        <f t="shared" si="1"/>
        <v>---</v>
      </c>
      <c r="AT30" s="50" t="e">
        <f>VALUE(IF(AS30="---","",VLOOKUP(AS30,List1678345679102312131415161723456745[],2,FALSE)))</f>
        <v>#VALUE!</v>
      </c>
      <c r="AU30" s="1" t="str">
        <f t="shared" si="2"/>
        <v>---</v>
      </c>
      <c r="AV30" s="1" t="e">
        <f>VALUE(IF(AU30="---","",VLOOKUP(AU30,List1678345679102312131415161723456745[],2,FALSE)))</f>
        <v>#VALUE!</v>
      </c>
      <c r="AW30" s="1" t="str">
        <f t="shared" si="4"/>
        <v>---</v>
      </c>
      <c r="AX30" s="1" t="str">
        <f t="shared" si="3"/>
        <v>---</v>
      </c>
      <c r="AY30" s="1"/>
      <c r="AZ30" s="1"/>
      <c r="BA30" s="1"/>
      <c r="BB30" s="1"/>
      <c r="BC30" s="1"/>
      <c r="BD30" s="29" t="s">
        <v>163</v>
      </c>
      <c r="BE30" s="161" t="str">
        <f>IF(H30="---","",VLOOKUP(H30,List1678345679102312131415161723456745[],2,FALSE))</f>
        <v/>
      </c>
      <c r="BF30" s="161" t="str">
        <f>IF(I30="---","",VLOOKUP(I30,List1678345679102312131415161723456745[],2,FALSE))</f>
        <v/>
      </c>
      <c r="BG30" s="161" t="str">
        <f>IF(J30="---","",VLOOKUP(J30,List1678345679102312131415161723456745[],2,FALSE))</f>
        <v/>
      </c>
      <c r="BH30" s="161" t="str">
        <f>IF(K30="---","",VLOOKUP(K30,List1678345679102312131415161723456745[],2,FALSE))</f>
        <v/>
      </c>
      <c r="BI30" s="161" t="str">
        <f>IF(L30="---","",VLOOKUP(L30,List1678345679102312131415161723456745[],2,FALSE))</f>
        <v/>
      </c>
      <c r="BJ30" s="161" t="str">
        <f>IF(M30="---","",VLOOKUP(M30,List1678345679102312131415161723456745[],2,FALSE))</f>
        <v/>
      </c>
      <c r="BK30" s="161" t="str">
        <f>IF(N30="---","",VLOOKUP(N30,List1678345679102312131415161723456745[],2,FALSE))</f>
        <v/>
      </c>
      <c r="BL30" s="161" t="str">
        <f>IF(O30="---","",VLOOKUP(O30,List1678345679102312131415161723456745[],2,FALSE))</f>
        <v/>
      </c>
      <c r="BM30" s="161" t="str">
        <f>IF(P30="---","",VLOOKUP(P30,List1678345679102312131415161723456745[],2,FALSE))</f>
        <v/>
      </c>
      <c r="BN30" s="161" t="str">
        <f>IF(Q30="---","",VLOOKUP(Q30,List1678345679102312131415161723456745[],2,FALSE))</f>
        <v/>
      </c>
      <c r="BO30" s="161" t="str">
        <f>IF(R30="---","",VLOOKUP(R30,List1678345679102312131415161723456745[],2,FALSE))</f>
        <v/>
      </c>
      <c r="BP30" s="29" t="s">
        <v>163</v>
      </c>
      <c r="BQ30" s="161" t="str">
        <f>IF(T30="---","",VLOOKUP(T30,List1678345679102312131415161723456745[],2,FALSE))</f>
        <v/>
      </c>
      <c r="BR30" s="161" t="str">
        <f>IF(U30="---","",VLOOKUP(U30,List1678345679102312131415161723456745[],2,FALSE))</f>
        <v/>
      </c>
      <c r="BS30" s="161" t="str">
        <f>IF(V30="---","",VLOOKUP(V30,List1678345679102312131415161723456745[],2,FALSE))</f>
        <v/>
      </c>
      <c r="BT30" s="161" t="str">
        <f>IF(W30="---","",VLOOKUP(W30,List1678345679102312131415161723456745[],2,FALSE))</f>
        <v/>
      </c>
      <c r="BU30" s="161" t="str">
        <f>IF(X30="---","",VLOOKUP(X30,List1678345679102312131415161723456745[],2,FALSE))</f>
        <v/>
      </c>
      <c r="BV30" s="161" t="str">
        <f>IF(Y30="---","",VLOOKUP(Y30,List1678345679102312131415161723456745[],2,FALSE))</f>
        <v/>
      </c>
      <c r="BW30" s="161" t="str">
        <f>IF(Z30="---","",VLOOKUP(Z30,List1678345679102312131415161723456745[],2,FALSE))</f>
        <v/>
      </c>
      <c r="BX30" s="161" t="str">
        <f>IF(AA30="---","",VLOOKUP(AA30,List1678345679102312131415161723456745[],2,FALSE))</f>
        <v/>
      </c>
      <c r="BY30" s="161" t="str">
        <f>IF(AB30="---","",VLOOKUP(AB30,List1678345679102312131415161723456745[],2,FALSE))</f>
        <v/>
      </c>
      <c r="BZ30" s="161" t="str">
        <f>IF(AC30="---","",VLOOKUP(AC30,List1678345679102312131415161723456745[],2,FALSE))</f>
        <v/>
      </c>
      <c r="CA30" s="8"/>
      <c r="CB30" s="1"/>
      <c r="CC30" s="8"/>
      <c r="CD30" s="1"/>
      <c r="CE30" s="8"/>
      <c r="CF30" s="1"/>
      <c r="CG30" s="8"/>
      <c r="CH30" s="1"/>
    </row>
    <row r="31" spans="2:86" s="211" customFormat="1" ht="13.5" customHeight="1" thickBot="1">
      <c r="B31" s="276" t="s">
        <v>164</v>
      </c>
      <c r="C31" s="277"/>
      <c r="D31" s="277"/>
      <c r="E31" s="277"/>
      <c r="F31" s="277"/>
      <c r="G31" s="278"/>
      <c r="H31" s="38">
        <f>COUNTIF(Year0Range,AZ4)</f>
        <v>0</v>
      </c>
      <c r="I31" s="38" t="str">
        <f>IF(COUNTIF(Year1Range,AZ4)=0,"",COUNTIF(Year1Range,AZ4))</f>
        <v/>
      </c>
      <c r="J31" s="38" t="str">
        <f>IF(COUNTIF(Year2Range,AZ4)=0,"",COUNTIF(Year2Range,AZ4))</f>
        <v/>
      </c>
      <c r="K31" s="38" t="str">
        <f>IF(COUNTIF(Year3Range,AZ4)=0,"",COUNTIF(Year3Range,AZ4))</f>
        <v/>
      </c>
      <c r="L31" s="38" t="str">
        <f>IF(COUNTIF(Year4Range,AZ4)=0,"",COUNTIF(Year4Range,AZ4))</f>
        <v/>
      </c>
      <c r="M31" s="38" t="str">
        <f>IF(COUNTIF(Year5Range,AZ4)=0,"",COUNTIF(Year5Range,AZ4))</f>
        <v/>
      </c>
      <c r="N31" s="38" t="str">
        <f>IF(COUNTIF(Year6Range,AZ4)=0,"",COUNTIF(Year6Range,AZ4))</f>
        <v/>
      </c>
      <c r="O31" s="38" t="str">
        <f>IF(COUNTIF(Year7Range,AZ4)=0,"",COUNTIF(Year7Range,AZ4))</f>
        <v/>
      </c>
      <c r="P31" s="38" t="str">
        <f>IF(COUNTIF(Year8Range,AZ4)=0,"",COUNTIF(Year8Range,AZ4))</f>
        <v/>
      </c>
      <c r="Q31" s="38" t="str">
        <f>IF(COUNTIF(Year9Range,AZ4)=0,"",COUNTIF(Year9Range,AZ4))</f>
        <v/>
      </c>
      <c r="R31" s="38" t="str">
        <f>IF(COUNTIF(Year10Range,AZ4)=0,"",COUNTIF(Year10Range,AZ4))</f>
        <v/>
      </c>
      <c r="S31" s="1"/>
      <c r="T31" s="38">
        <f>COUNTIF(Year1Expected,$AZ$4)</f>
        <v>0</v>
      </c>
      <c r="U31" s="38" t="str">
        <f>IF(COUNTIF(Year2Expected,$AZ$4)=0,"",COUNTIF(Year2Expected,$AZ$4))</f>
        <v/>
      </c>
      <c r="V31" s="38" t="str">
        <f>IF(COUNTIF(Year3Expected,$AZ$4)=0,"",COUNTIF(Year3Expected,$AZ$4))</f>
        <v/>
      </c>
      <c r="W31" s="38" t="str">
        <f>IF(COUNTIF(Year4Expected,$AZ$4)=0,"",COUNTIF(Year4Expected,$AZ$4))</f>
        <v/>
      </c>
      <c r="X31" s="38" t="str">
        <f>IF(COUNTIF(Year5Expected,$AZ$4)=0,"",COUNTIF(Year5Expected,$AZ$4))</f>
        <v/>
      </c>
      <c r="Y31" s="38" t="str">
        <f>IF(COUNTIF(Year6Expected,$AZ$4)=0,"",COUNTIF(Year6Expected,$AZ$4))</f>
        <v/>
      </c>
      <c r="Z31" s="38" t="str">
        <f>IF(COUNTIF(Year7Expected,$AZ$4)=0,"",COUNTIF(Year7Expected,$AZ$4))</f>
        <v/>
      </c>
      <c r="AA31" s="38" t="str">
        <f>IF(COUNTIF(Year8Expected,$AZ$4)=0,"",COUNTIF(Year8Expected,$AZ$4))</f>
        <v/>
      </c>
      <c r="AB31" s="38" t="str">
        <f>IF(COUNTIF(Year9Expected,$AZ$4)=0,"",COUNTIF(Year9Expected,$AZ$4))</f>
        <v/>
      </c>
      <c r="AC31" s="38" t="str">
        <f>IF(COUNTIF(Year10Expected,$AZ$4)=0,"",COUNTIF(Year10Expected,$AZ$4))</f>
        <v/>
      </c>
      <c r="AD31" s="8"/>
      <c r="AE31" s="8"/>
      <c r="AF31" s="1"/>
      <c r="AG31" s="1"/>
      <c r="AH31" s="1"/>
      <c r="AI31" s="1"/>
      <c r="AJ31" s="1"/>
      <c r="AK31" s="1"/>
      <c r="AL31" s="1"/>
      <c r="AM31" s="1"/>
      <c r="AN31" s="1"/>
      <c r="AO31" s="1"/>
      <c r="AP31" s="1"/>
      <c r="AQ31" s="1"/>
      <c r="AR31" s="1"/>
      <c r="AS31" s="1" t="e">
        <f>LOOKUP(2,1/(H34:R34&lt;&gt;""),H$2:R$2)</f>
        <v>#N/A</v>
      </c>
      <c r="AT31" s="1"/>
      <c r="AU31" s="1" t="e">
        <f>AS31</f>
        <v>#N/A</v>
      </c>
      <c r="AV31" s="1"/>
      <c r="AW31" s="1"/>
      <c r="AX31" s="1"/>
      <c r="AY31" s="1"/>
      <c r="AZ31" s="1"/>
      <c r="BA31" s="1"/>
      <c r="BB31" s="1"/>
      <c r="BC31" s="1"/>
      <c r="BD31" s="29" t="s">
        <v>165</v>
      </c>
      <c r="BE31" s="162">
        <f t="shared" ref="BE31:BO31" si="7">COUNTIF(BE3:BE30,1)</f>
        <v>0</v>
      </c>
      <c r="BF31" s="162">
        <f t="shared" si="7"/>
        <v>0</v>
      </c>
      <c r="BG31" s="162">
        <f t="shared" si="7"/>
        <v>0</v>
      </c>
      <c r="BH31" s="162">
        <f t="shared" si="7"/>
        <v>0</v>
      </c>
      <c r="BI31" s="162">
        <f t="shared" si="7"/>
        <v>0</v>
      </c>
      <c r="BJ31" s="162">
        <f t="shared" si="7"/>
        <v>0</v>
      </c>
      <c r="BK31" s="162">
        <f t="shared" si="7"/>
        <v>0</v>
      </c>
      <c r="BL31" s="162">
        <f t="shared" si="7"/>
        <v>0</v>
      </c>
      <c r="BM31" s="162">
        <f t="shared" si="7"/>
        <v>0</v>
      </c>
      <c r="BN31" s="162">
        <f t="shared" si="7"/>
        <v>0</v>
      </c>
      <c r="BO31" s="162">
        <f t="shared" si="7"/>
        <v>0</v>
      </c>
      <c r="BP31" s="29" t="s">
        <v>165</v>
      </c>
      <c r="BQ31" s="163">
        <f t="shared" ref="BQ31:BZ31" si="8">COUNTIF(BQ3:BQ30,1)</f>
        <v>0</v>
      </c>
      <c r="BR31" s="163">
        <f t="shared" si="8"/>
        <v>0</v>
      </c>
      <c r="BS31" s="163">
        <f t="shared" si="8"/>
        <v>0</v>
      </c>
      <c r="BT31" s="163">
        <f t="shared" si="8"/>
        <v>0</v>
      </c>
      <c r="BU31" s="163">
        <f t="shared" si="8"/>
        <v>0</v>
      </c>
      <c r="BV31" s="163">
        <f t="shared" si="8"/>
        <v>0</v>
      </c>
      <c r="BW31" s="163">
        <f t="shared" si="8"/>
        <v>0</v>
      </c>
      <c r="BX31" s="163">
        <f t="shared" si="8"/>
        <v>0</v>
      </c>
      <c r="BY31" s="163">
        <f t="shared" si="8"/>
        <v>0</v>
      </c>
      <c r="BZ31" s="163">
        <f t="shared" si="8"/>
        <v>0</v>
      </c>
      <c r="CA31" s="8"/>
      <c r="CB31" s="1"/>
      <c r="CC31" s="8"/>
      <c r="CD31" s="1"/>
      <c r="CE31" s="8"/>
      <c r="CF31" s="1"/>
      <c r="CG31" s="8"/>
      <c r="CH31" s="1"/>
    </row>
    <row r="32" spans="2:86" s="211" customFormat="1" ht="13.5" customHeight="1" thickBot="1">
      <c r="B32" s="276" t="s">
        <v>166</v>
      </c>
      <c r="C32" s="277"/>
      <c r="D32" s="277"/>
      <c r="E32" s="277"/>
      <c r="F32" s="277"/>
      <c r="G32" s="278"/>
      <c r="H32" s="38">
        <f>COUNTIF(Year0Range,AZ5)</f>
        <v>0</v>
      </c>
      <c r="I32" s="39" t="str">
        <f>IF(COUNTIF(Year1Range,AZ5)=0,"",COUNTIF(Year1Range,AZ5))</f>
        <v/>
      </c>
      <c r="J32" s="39" t="str">
        <f>IF(COUNTIF(Year2Range,AZ5)=0,"",COUNTIF(Year2Range,AZ5))</f>
        <v/>
      </c>
      <c r="K32" s="39" t="str">
        <f>IF(COUNTIF(Year3Range,AZ5)=0,"",COUNTIF(Year3Range,AZ5))</f>
        <v/>
      </c>
      <c r="L32" s="39" t="str">
        <f>IF(COUNTIF(Year4Range,AZ5)=0,"",COUNTIF(Year4Range,AZ5))</f>
        <v/>
      </c>
      <c r="M32" s="39" t="str">
        <f>IF(COUNTIF(Year5Range,AZ5)=0,"",COUNTIF(Year5Range,AZ5))</f>
        <v/>
      </c>
      <c r="N32" s="39" t="str">
        <f>IF(COUNTIF(Year6Range,AZ5)=0,"",COUNTIF(Year6Range,AZ5))</f>
        <v/>
      </c>
      <c r="O32" s="39" t="str">
        <f>IF(COUNTIF(Year7Range,AZ5)=0,"",COUNTIF(Year7Range,AZ5))</f>
        <v/>
      </c>
      <c r="P32" s="39" t="str">
        <f>IF(COUNTIF(Year8Range,AZ5)=0,"",COUNTIF(Year8Range,AZ5))</f>
        <v/>
      </c>
      <c r="Q32" s="39" t="str">
        <f>IF(COUNTIF(Year9Range,AZ5)=0,"",COUNTIF(Year9Range,AZ5))</f>
        <v/>
      </c>
      <c r="R32" s="39" t="str">
        <f>IF(COUNTIF(Year10Range,AZ5)=0,"",COUNTIF(Year10Range,AZ5))</f>
        <v/>
      </c>
      <c r="S32" s="1"/>
      <c r="T32" s="38">
        <f>COUNTIF(Year1Expected,$AZ$5)</f>
        <v>0</v>
      </c>
      <c r="U32" s="38" t="str">
        <f>IF(COUNTIF(Year2Expected,$AZ$5)=0,"",COUNTIF(Year2Expected,$AZ$5))</f>
        <v/>
      </c>
      <c r="V32" s="38" t="str">
        <f>IF(COUNTIF(Year3Expected,$AZ$5)=0,"",COUNTIF(Year3Expected,$AZ$5))</f>
        <v/>
      </c>
      <c r="W32" s="38" t="str">
        <f>IF(COUNTIF(Year4Expected,$AZ$5)=0,"",COUNTIF(Year4Expected,$AZ$5))</f>
        <v/>
      </c>
      <c r="X32" s="38" t="str">
        <f>IF(COUNTIF(Year5Expected,$AZ$5)=0,"",COUNTIF(Year5Expected,$AZ$5))</f>
        <v/>
      </c>
      <c r="Y32" s="38" t="str">
        <f>IF(COUNTIF(Year6Expected,$AZ$5)=0,"",COUNTIF(Year6Expected,$AZ$5))</f>
        <v/>
      </c>
      <c r="Z32" s="38" t="str">
        <f>IF(COUNTIF(Year7Expected,$AZ$5)=0,"",COUNTIF(Year7Expected,$AZ$5))</f>
        <v/>
      </c>
      <c r="AA32" s="38" t="str">
        <f>IF(COUNTIF(Year8Expected,$AZ$5)=0,"",COUNTIF(Year8Expected,$AZ$5))</f>
        <v/>
      </c>
      <c r="AB32" s="38" t="str">
        <f>IF(COUNTIF(Year9Expected,$AZ$5)=0,"",COUNTIF(Year9Expected,$AZ$5))</f>
        <v/>
      </c>
      <c r="AC32" s="38" t="str">
        <f>IF(COUNTIF(Year10Expected,$AZ$5)=0,"",COUNTIF(Year10Expected,$AZ$5))</f>
        <v/>
      </c>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29" t="s">
        <v>167</v>
      </c>
      <c r="BE32" s="162">
        <f t="shared" ref="BE32:BO32" si="9">COUNTIF(BE3:BE30,0.5)</f>
        <v>0</v>
      </c>
      <c r="BF32" s="162">
        <f t="shared" si="9"/>
        <v>0</v>
      </c>
      <c r="BG32" s="162">
        <f t="shared" si="9"/>
        <v>0</v>
      </c>
      <c r="BH32" s="162">
        <f t="shared" si="9"/>
        <v>0</v>
      </c>
      <c r="BI32" s="162">
        <f t="shared" si="9"/>
        <v>0</v>
      </c>
      <c r="BJ32" s="162">
        <f t="shared" si="9"/>
        <v>0</v>
      </c>
      <c r="BK32" s="162">
        <f t="shared" si="9"/>
        <v>0</v>
      </c>
      <c r="BL32" s="162">
        <f t="shared" si="9"/>
        <v>0</v>
      </c>
      <c r="BM32" s="162">
        <f t="shared" si="9"/>
        <v>0</v>
      </c>
      <c r="BN32" s="162">
        <f t="shared" si="9"/>
        <v>0</v>
      </c>
      <c r="BO32" s="162">
        <f t="shared" si="9"/>
        <v>0</v>
      </c>
      <c r="BP32" s="29" t="s">
        <v>167</v>
      </c>
      <c r="BQ32" s="163">
        <f t="shared" ref="BQ32:BZ32" si="10">COUNTIF(BQ3:BQ30,0.5)</f>
        <v>0</v>
      </c>
      <c r="BR32" s="163">
        <f t="shared" si="10"/>
        <v>0</v>
      </c>
      <c r="BS32" s="163">
        <f t="shared" si="10"/>
        <v>0</v>
      </c>
      <c r="BT32" s="163">
        <f t="shared" si="10"/>
        <v>0</v>
      </c>
      <c r="BU32" s="163">
        <f t="shared" si="10"/>
        <v>0</v>
      </c>
      <c r="BV32" s="163">
        <f t="shared" si="10"/>
        <v>0</v>
      </c>
      <c r="BW32" s="163">
        <f t="shared" si="10"/>
        <v>0</v>
      </c>
      <c r="BX32" s="163">
        <f t="shared" si="10"/>
        <v>0</v>
      </c>
      <c r="BY32" s="163">
        <f t="shared" si="10"/>
        <v>0</v>
      </c>
      <c r="BZ32" s="163">
        <f t="shared" si="10"/>
        <v>0</v>
      </c>
      <c r="CA32" s="8"/>
      <c r="CB32" s="1"/>
      <c r="CC32" s="8"/>
      <c r="CD32" s="1"/>
      <c r="CE32" s="8"/>
      <c r="CF32" s="1"/>
      <c r="CG32" s="8"/>
      <c r="CH32" s="1"/>
    </row>
    <row r="33" spans="1:87" ht="13.5" customHeight="1" thickBot="1">
      <c r="A33" s="1"/>
      <c r="B33" s="276" t="s">
        <v>168</v>
      </c>
      <c r="C33" s="277"/>
      <c r="D33" s="277"/>
      <c r="E33" s="277"/>
      <c r="F33" s="277"/>
      <c r="G33" s="278"/>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S33" s="1"/>
      <c r="T33" s="38">
        <f>COUNTIF(Year1Expected,"*60")</f>
        <v>0</v>
      </c>
      <c r="U33" s="38" t="str">
        <f>IF(COUNTIF(Year2Expected,"*60")=0,"",COUNTIF(Year2Expected,"*60"))</f>
        <v/>
      </c>
      <c r="V33" s="38" t="str">
        <f>IF(COUNTIF(Year3Expected,"*60")=0,"",COUNTIF(Year3Expected,"*60"))</f>
        <v/>
      </c>
      <c r="W33" s="38" t="str">
        <f>IF(COUNTIF(Year4Expected,"*60")=0,"",COUNTIF(Year4Expected,"*60"))</f>
        <v/>
      </c>
      <c r="X33" s="38" t="str">
        <f>IF(COUNTIF(Year5Expected,"*60")=0,"",COUNTIF(Year5Expected,"*60"))</f>
        <v/>
      </c>
      <c r="Y33" s="38" t="str">
        <f>IF(COUNTIF(Year6Expected,"*60")=0,"",COUNTIF(Year6Expected,"*60"))</f>
        <v/>
      </c>
      <c r="Z33" s="38" t="str">
        <f>IF(COUNTIF(Year7Expected,"*60")=0,"",COUNTIF(Year7Expected,"*60"))</f>
        <v/>
      </c>
      <c r="AA33" s="38" t="str">
        <f>IF(COUNTIF(Year8Expected,"*60")=0,"",COUNTIF(Year8Expected,"*60"))</f>
        <v/>
      </c>
      <c r="AB33" s="38" t="str">
        <f>IF(COUNTIF(Year9Expected,"*60")=0,"",COUNTIF(Year9Expected,"*60"))</f>
        <v/>
      </c>
      <c r="AC33" s="38" t="str">
        <f>IF(COUNTIF(Year10Expected,"*60")=0,"",COUNTIF(Year10Expected,"*60"))</f>
        <v/>
      </c>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29" t="s">
        <v>169</v>
      </c>
      <c r="BE33" s="162">
        <f t="shared" ref="BE33:BO33" si="11">COUNTIF(BE3:BE30,0)</f>
        <v>0</v>
      </c>
      <c r="BF33" s="162">
        <f t="shared" si="11"/>
        <v>0</v>
      </c>
      <c r="BG33" s="162">
        <f t="shared" si="11"/>
        <v>0</v>
      </c>
      <c r="BH33" s="162">
        <f t="shared" si="11"/>
        <v>0</v>
      </c>
      <c r="BI33" s="162">
        <f t="shared" si="11"/>
        <v>0</v>
      </c>
      <c r="BJ33" s="162">
        <f t="shared" si="11"/>
        <v>0</v>
      </c>
      <c r="BK33" s="162">
        <f t="shared" si="11"/>
        <v>0</v>
      </c>
      <c r="BL33" s="162">
        <f t="shared" si="11"/>
        <v>0</v>
      </c>
      <c r="BM33" s="162">
        <f t="shared" si="11"/>
        <v>0</v>
      </c>
      <c r="BN33" s="162">
        <f t="shared" si="11"/>
        <v>0</v>
      </c>
      <c r="BO33" s="162">
        <f t="shared" si="11"/>
        <v>0</v>
      </c>
      <c r="BP33" s="29" t="s">
        <v>169</v>
      </c>
      <c r="BQ33" s="163">
        <f t="shared" ref="BQ33:BZ33" si="12">COUNTIF(BQ3:BQ30,0)</f>
        <v>0</v>
      </c>
      <c r="BR33" s="163">
        <f t="shared" si="12"/>
        <v>0</v>
      </c>
      <c r="BS33" s="163">
        <f t="shared" si="12"/>
        <v>0</v>
      </c>
      <c r="BT33" s="163">
        <f t="shared" si="12"/>
        <v>0</v>
      </c>
      <c r="BU33" s="163">
        <f t="shared" si="12"/>
        <v>0</v>
      </c>
      <c r="BV33" s="163">
        <f t="shared" si="12"/>
        <v>0</v>
      </c>
      <c r="BW33" s="163">
        <f t="shared" si="12"/>
        <v>0</v>
      </c>
      <c r="BX33" s="163">
        <f t="shared" si="12"/>
        <v>0</v>
      </c>
      <c r="BY33" s="163">
        <f t="shared" si="12"/>
        <v>0</v>
      </c>
      <c r="BZ33" s="163">
        <f t="shared" si="12"/>
        <v>0</v>
      </c>
      <c r="CA33" s="8"/>
      <c r="CB33" s="1"/>
      <c r="CC33" s="8"/>
      <c r="CD33" s="1"/>
      <c r="CE33" s="8"/>
      <c r="CF33" s="1"/>
      <c r="CG33" s="8"/>
      <c r="CH33" s="1"/>
      <c r="CI33" s="8"/>
    </row>
    <row r="34" spans="1:87" ht="13.5" customHeight="1" thickBot="1">
      <c r="A34" s="1"/>
      <c r="B34" s="300" t="s">
        <v>170</v>
      </c>
      <c r="C34" s="301"/>
      <c r="D34" s="301"/>
      <c r="E34" s="301"/>
      <c r="F34" s="302"/>
      <c r="G34" s="195"/>
      <c r="H34" s="40" t="str">
        <f>IF(ISERROR(AVERAGE(BE24:BE30,BE12:BE23, BE3:BE11)),"",AVERAGE(BE24:BE30,BE12:BE23, BE3:BE11))</f>
        <v/>
      </c>
      <c r="I34" s="40" t="str">
        <f t="shared" ref="I34:R34" si="13">IF(ISERROR(AVERAGE(BF24:BF30,BF12:BF23, BF3:BF11)),"",AVERAGE(BF24:BF30,BF12:BF23, BF3:BF11))</f>
        <v/>
      </c>
      <c r="J34" s="40" t="str">
        <f t="shared" si="13"/>
        <v/>
      </c>
      <c r="K34" s="40" t="str">
        <f t="shared" si="13"/>
        <v/>
      </c>
      <c r="L34" s="40" t="str">
        <f t="shared" si="13"/>
        <v/>
      </c>
      <c r="M34" s="40" t="str">
        <f t="shared" si="13"/>
        <v/>
      </c>
      <c r="N34" s="40" t="str">
        <f t="shared" si="13"/>
        <v/>
      </c>
      <c r="O34" s="40" t="str">
        <f t="shared" si="13"/>
        <v/>
      </c>
      <c r="P34" s="40" t="str">
        <f t="shared" si="13"/>
        <v/>
      </c>
      <c r="Q34" s="40" t="str">
        <f t="shared" si="13"/>
        <v/>
      </c>
      <c r="R34" s="40" t="str">
        <f t="shared" si="13"/>
        <v/>
      </c>
      <c r="S34" s="1"/>
      <c r="T34" s="40" t="str">
        <f t="shared" ref="T34:AC34" si="14">IF(ISERROR(AVERAGE(BQ24:BQ30,BQ12:BQ23, BQ3:BQ11)),"",AVERAGE(BQ24:BQ30,BQ12:BQ23, BQ3:BQ11))</f>
        <v/>
      </c>
      <c r="U34" s="40" t="str">
        <f t="shared" si="14"/>
        <v/>
      </c>
      <c r="V34" s="40" t="str">
        <f t="shared" si="14"/>
        <v/>
      </c>
      <c r="W34" s="40" t="str">
        <f t="shared" si="14"/>
        <v/>
      </c>
      <c r="X34" s="40" t="str">
        <f t="shared" si="14"/>
        <v/>
      </c>
      <c r="Y34" s="40" t="str">
        <f t="shared" si="14"/>
        <v/>
      </c>
      <c r="Z34" s="40" t="str">
        <f t="shared" si="14"/>
        <v/>
      </c>
      <c r="AA34" s="40" t="str">
        <f t="shared" si="14"/>
        <v/>
      </c>
      <c r="AB34" s="40" t="str">
        <f t="shared" si="14"/>
        <v/>
      </c>
      <c r="AC34" s="40" t="str">
        <f t="shared" si="14"/>
        <v/>
      </c>
      <c r="AD34" s="1"/>
      <c r="AE34" s="1"/>
      <c r="AF34" s="1"/>
      <c r="AG34" s="1"/>
      <c r="AH34" s="1"/>
      <c r="AI34" s="1"/>
      <c r="AJ34" s="1"/>
      <c r="AK34" s="1"/>
      <c r="AL34" s="1"/>
      <c r="AM34" s="1"/>
      <c r="AN34" s="1"/>
      <c r="AO34" s="1"/>
      <c r="AP34" s="1"/>
      <c r="AQ34" s="1"/>
      <c r="AR34" s="1"/>
      <c r="AS34" s="1"/>
      <c r="AT34" s="1"/>
      <c r="AU34" s="1"/>
      <c r="AV34" s="1"/>
      <c r="AW34" s="41"/>
      <c r="AX34" s="41"/>
      <c r="AY34" s="41"/>
      <c r="AZ34" s="41"/>
      <c r="BA34" s="1"/>
      <c r="BB34" s="8"/>
      <c r="BC34" s="8"/>
      <c r="BD34" s="29" t="s">
        <v>170</v>
      </c>
      <c r="BE34" s="42" t="str">
        <f t="shared" ref="BE34:BO34" si="15">IF(ISERROR(AVERAGE(BE24:BE30,BE12:BE23,BE3:BE11)),"",(AVERAGE(BE24:BE30,BE12:BE23,BE3:BE11)))</f>
        <v/>
      </c>
      <c r="BF34" s="42" t="str">
        <f t="shared" si="15"/>
        <v/>
      </c>
      <c r="BG34" s="42" t="str">
        <f t="shared" si="15"/>
        <v/>
      </c>
      <c r="BH34" s="42" t="str">
        <f t="shared" si="15"/>
        <v/>
      </c>
      <c r="BI34" s="42" t="str">
        <f t="shared" si="15"/>
        <v/>
      </c>
      <c r="BJ34" s="42" t="str">
        <f t="shared" si="15"/>
        <v/>
      </c>
      <c r="BK34" s="42" t="str">
        <f t="shared" si="15"/>
        <v/>
      </c>
      <c r="BL34" s="42" t="str">
        <f t="shared" si="15"/>
        <v/>
      </c>
      <c r="BM34" s="42" t="str">
        <f t="shared" si="15"/>
        <v/>
      </c>
      <c r="BN34" s="42" t="str">
        <f t="shared" si="15"/>
        <v/>
      </c>
      <c r="BO34" s="42" t="str">
        <f t="shared" si="15"/>
        <v/>
      </c>
      <c r="BP34" s="29" t="s">
        <v>170</v>
      </c>
      <c r="BQ34" s="42" t="str">
        <f t="shared" ref="BQ34:BZ34" si="16">IF(ISERROR(AVERAGE(BQ24:BQ30,BQ12:BQ23,BQ3:BQ11)),"",(AVERAGE(BQ24:BQ30,BQ12:BQ23,BQ3:BQ11)))</f>
        <v/>
      </c>
      <c r="BR34" s="42" t="str">
        <f t="shared" si="16"/>
        <v/>
      </c>
      <c r="BS34" s="42" t="str">
        <f t="shared" si="16"/>
        <v/>
      </c>
      <c r="BT34" s="42" t="str">
        <f t="shared" si="16"/>
        <v/>
      </c>
      <c r="BU34" s="42" t="str">
        <f t="shared" si="16"/>
        <v/>
      </c>
      <c r="BV34" s="42" t="str">
        <f t="shared" si="16"/>
        <v/>
      </c>
      <c r="BW34" s="42" t="str">
        <f t="shared" si="16"/>
        <v/>
      </c>
      <c r="BX34" s="42" t="str">
        <f t="shared" si="16"/>
        <v/>
      </c>
      <c r="BY34" s="42" t="str">
        <f t="shared" si="16"/>
        <v/>
      </c>
      <c r="BZ34" s="42" t="str">
        <f t="shared" si="16"/>
        <v/>
      </c>
      <c r="CA34" s="1"/>
      <c r="CB34" s="1"/>
      <c r="CC34" s="1"/>
      <c r="CD34" s="1"/>
      <c r="CE34" s="1"/>
      <c r="CF34" s="1"/>
      <c r="CG34" s="1"/>
      <c r="CH34" s="1"/>
      <c r="CI34" s="1"/>
    </row>
    <row r="35" spans="1:87" ht="13.5" customHeight="1" thickBot="1">
      <c r="A35" s="1"/>
      <c r="B35" s="43"/>
      <c r="C35" s="43"/>
      <c r="D35" s="44"/>
      <c r="E35" s="44"/>
      <c r="F35" s="44"/>
      <c r="G35" s="44"/>
      <c r="H35" s="44"/>
      <c r="I35" s="44"/>
      <c r="J35" s="44"/>
      <c r="K35" s="44"/>
      <c r="L35" s="44"/>
      <c r="M35" s="44"/>
      <c r="N35" s="44"/>
      <c r="O35" s="44"/>
      <c r="P35" s="44"/>
      <c r="Q35" s="1"/>
      <c r="R35" s="1"/>
      <c r="S35" s="1"/>
      <c r="T35" s="1"/>
      <c r="U35" s="1"/>
      <c r="V35" s="44"/>
      <c r="W35" s="1"/>
      <c r="X35" s="1"/>
      <c r="Y35" s="44"/>
      <c r="Z35" s="44"/>
      <c r="AA35" s="44"/>
      <c r="AB35" s="44"/>
      <c r="AC35" s="44"/>
      <c r="AD35" s="44"/>
      <c r="AE35" s="44"/>
      <c r="AF35" s="1"/>
      <c r="AG35" s="1"/>
      <c r="AH35" s="1"/>
      <c r="AI35" s="1"/>
      <c r="AJ35" s="1"/>
      <c r="AK35" s="1"/>
      <c r="AL35" s="1"/>
      <c r="AM35" s="1"/>
      <c r="AN35" s="1"/>
      <c r="AO35" s="1"/>
      <c r="AP35" s="1"/>
      <c r="AQ35" s="1"/>
      <c r="AR35" s="1"/>
      <c r="AS35" s="45" t="s">
        <v>106</v>
      </c>
      <c r="AT35" s="46" t="s">
        <v>104</v>
      </c>
      <c r="AU35" s="47" t="s">
        <v>112</v>
      </c>
      <c r="AV35" s="1" t="s">
        <v>171</v>
      </c>
      <c r="AW35" s="1"/>
      <c r="AX35" s="1"/>
      <c r="AY35" s="1"/>
      <c r="AZ35" s="1"/>
      <c r="BA35" s="1"/>
      <c r="BB35" s="1"/>
      <c r="BC35" s="1"/>
      <c r="BD35" s="29" t="s">
        <v>172</v>
      </c>
      <c r="BE35" s="48" t="str">
        <f t="shared" ref="BE35:BO35" si="17">IF(ISERROR(AVERAGE(BE3:BE11)),"",(AVERAGE(BE3:BE11)))</f>
        <v/>
      </c>
      <c r="BF35" s="48" t="str">
        <f t="shared" si="17"/>
        <v/>
      </c>
      <c r="BG35" s="48" t="str">
        <f t="shared" si="17"/>
        <v/>
      </c>
      <c r="BH35" s="48" t="str">
        <f t="shared" si="17"/>
        <v/>
      </c>
      <c r="BI35" s="48" t="str">
        <f t="shared" si="17"/>
        <v/>
      </c>
      <c r="BJ35" s="48" t="str">
        <f t="shared" si="17"/>
        <v/>
      </c>
      <c r="BK35" s="48" t="str">
        <f t="shared" si="17"/>
        <v/>
      </c>
      <c r="BL35" s="48" t="str">
        <f t="shared" si="17"/>
        <v/>
      </c>
      <c r="BM35" s="48" t="str">
        <f t="shared" si="17"/>
        <v/>
      </c>
      <c r="BN35" s="48" t="str">
        <f t="shared" si="17"/>
        <v/>
      </c>
      <c r="BO35" s="48" t="str">
        <f t="shared" si="17"/>
        <v/>
      </c>
      <c r="BP35" s="29" t="s">
        <v>172</v>
      </c>
      <c r="BQ35" s="48" t="str">
        <f t="shared" ref="BQ35:BZ35" si="18">IF(ISERROR(AVERAGE(BQ3:BQ11)),"",(AVERAGE(BQ3:BQ11)))</f>
        <v/>
      </c>
      <c r="BR35" s="48" t="str">
        <f t="shared" si="18"/>
        <v/>
      </c>
      <c r="BS35" s="48" t="str">
        <f t="shared" si="18"/>
        <v/>
      </c>
      <c r="BT35" s="48" t="str">
        <f t="shared" si="18"/>
        <v/>
      </c>
      <c r="BU35" s="48" t="str">
        <f t="shared" si="18"/>
        <v/>
      </c>
      <c r="BV35" s="48" t="str">
        <f t="shared" si="18"/>
        <v/>
      </c>
      <c r="BW35" s="48" t="str">
        <f t="shared" si="18"/>
        <v/>
      </c>
      <c r="BX35" s="48" t="str">
        <f t="shared" si="18"/>
        <v/>
      </c>
      <c r="BY35" s="48" t="str">
        <f t="shared" si="18"/>
        <v/>
      </c>
      <c r="BZ35" s="48" t="str">
        <f t="shared" si="18"/>
        <v/>
      </c>
      <c r="CA35" s="44"/>
      <c r="CB35" s="1"/>
      <c r="CC35" s="44"/>
      <c r="CD35" s="1"/>
      <c r="CE35" s="44"/>
      <c r="CF35" s="1"/>
      <c r="CG35" s="44"/>
      <c r="CH35" s="1"/>
      <c r="CI35" s="44"/>
    </row>
    <row r="36" spans="1:87" ht="15" thickBot="1">
      <c r="A36" s="1"/>
      <c r="B36" s="303" t="s">
        <v>173</v>
      </c>
      <c r="C36" s="303"/>
      <c r="D36" s="1"/>
      <c r="E36" s="1"/>
      <c r="F36" s="1"/>
      <c r="G36" s="1"/>
      <c r="H36" s="8"/>
      <c r="I36" s="8"/>
      <c r="J36" s="8"/>
      <c r="K36" s="8"/>
      <c r="L36" s="8"/>
      <c r="M36" s="44"/>
      <c r="N36" s="44"/>
      <c r="O36" s="44"/>
      <c r="P36" s="44"/>
      <c r="Q36" s="1"/>
      <c r="R36" s="1"/>
      <c r="S36" s="1"/>
      <c r="T36" s="1"/>
      <c r="U36" s="1"/>
      <c r="V36" s="44"/>
      <c r="W36" s="1"/>
      <c r="X36" s="1"/>
      <c r="Y36" s="44"/>
      <c r="Z36" s="44"/>
      <c r="AA36" s="44"/>
      <c r="AB36" s="44"/>
      <c r="AC36" s="44"/>
      <c r="AD36" s="44"/>
      <c r="AE36" s="44"/>
      <c r="AF36" s="1"/>
      <c r="AG36" s="1"/>
      <c r="AH36" s="1"/>
      <c r="AI36" s="1"/>
      <c r="AJ36" s="1"/>
      <c r="AK36" s="1"/>
      <c r="AL36" s="1"/>
      <c r="AM36" s="1"/>
      <c r="AN36" s="1"/>
      <c r="AO36" s="1"/>
      <c r="AP36" s="1"/>
      <c r="AQ36" s="1"/>
      <c r="AR36" s="49" t="s">
        <v>174</v>
      </c>
      <c r="AS36" s="50">
        <f>COUNTIF(AT3:AT11,BA4)</f>
        <v>0</v>
      </c>
      <c r="AT36" s="50">
        <f>VALUE(COUNTIF(AT3:AT11,BA5))</f>
        <v>0</v>
      </c>
      <c r="AU36" s="50">
        <f>VALUE(COUNTIF(AT3:AT11,0))</f>
        <v>0</v>
      </c>
      <c r="AV36" s="50" t="e">
        <f>AVERAGEIF(AT3:AT11,"&gt;=0")</f>
        <v>#DIV/0!</v>
      </c>
      <c r="AW36" s="1"/>
      <c r="AX36" s="1"/>
      <c r="AY36" s="1"/>
      <c r="AZ36" s="1"/>
      <c r="BA36" s="1"/>
      <c r="BB36" s="1"/>
      <c r="BC36" s="1"/>
      <c r="BD36" s="29" t="s">
        <v>175</v>
      </c>
      <c r="BE36" s="51" t="str">
        <f t="shared" ref="BE36:BO36" si="19">IF(ISERROR(AVERAGE(BE12:BE23)),"",(AVERAGE(BE12:BE23)))</f>
        <v/>
      </c>
      <c r="BF36" s="51" t="str">
        <f t="shared" si="19"/>
        <v/>
      </c>
      <c r="BG36" s="51" t="str">
        <f t="shared" si="19"/>
        <v/>
      </c>
      <c r="BH36" s="51" t="str">
        <f t="shared" si="19"/>
        <v/>
      </c>
      <c r="BI36" s="51" t="str">
        <f t="shared" si="19"/>
        <v/>
      </c>
      <c r="BJ36" s="51" t="str">
        <f t="shared" si="19"/>
        <v/>
      </c>
      <c r="BK36" s="51" t="str">
        <f t="shared" si="19"/>
        <v/>
      </c>
      <c r="BL36" s="51" t="str">
        <f t="shared" si="19"/>
        <v/>
      </c>
      <c r="BM36" s="51" t="str">
        <f t="shared" si="19"/>
        <v/>
      </c>
      <c r="BN36" s="51" t="str">
        <f t="shared" si="19"/>
        <v/>
      </c>
      <c r="BO36" s="51" t="str">
        <f t="shared" si="19"/>
        <v/>
      </c>
      <c r="BP36" s="29" t="s">
        <v>175</v>
      </c>
      <c r="BQ36" s="51" t="str">
        <f t="shared" ref="BQ36:BZ36" si="20">IF(ISERROR(AVERAGE(BQ12:BQ23)),"",(AVERAGE(BQ12:BQ23)))</f>
        <v/>
      </c>
      <c r="BR36" s="51" t="str">
        <f t="shared" si="20"/>
        <v/>
      </c>
      <c r="BS36" s="51" t="str">
        <f t="shared" si="20"/>
        <v/>
      </c>
      <c r="BT36" s="51" t="str">
        <f t="shared" si="20"/>
        <v/>
      </c>
      <c r="BU36" s="51" t="str">
        <f t="shared" si="20"/>
        <v/>
      </c>
      <c r="BV36" s="51" t="str">
        <f t="shared" si="20"/>
        <v/>
      </c>
      <c r="BW36" s="51" t="str">
        <f t="shared" si="20"/>
        <v/>
      </c>
      <c r="BX36" s="51" t="str">
        <f t="shared" si="20"/>
        <v/>
      </c>
      <c r="BY36" s="51" t="str">
        <f t="shared" si="20"/>
        <v/>
      </c>
      <c r="BZ36" s="51" t="str">
        <f t="shared" si="20"/>
        <v/>
      </c>
      <c r="CA36" s="44"/>
      <c r="CB36" s="1"/>
      <c r="CC36" s="44"/>
      <c r="CD36" s="1"/>
      <c r="CE36" s="44"/>
      <c r="CF36" s="1"/>
      <c r="CG36" s="44"/>
      <c r="CH36" s="1"/>
      <c r="CI36" s="44"/>
    </row>
    <row r="37" spans="1:87" ht="13.5" customHeight="1" thickBot="1">
      <c r="A37" s="1"/>
      <c r="B37" s="303"/>
      <c r="C37" s="303"/>
      <c r="D37" s="52"/>
      <c r="E37" s="52"/>
      <c r="F37" s="8"/>
      <c r="G37" s="8"/>
      <c r="H37" s="8"/>
      <c r="I37" s="8"/>
      <c r="J37" s="8"/>
      <c r="K37" s="8"/>
      <c r="L37" s="8"/>
      <c r="M37" s="8"/>
      <c r="N37" s="8"/>
      <c r="O37" s="8"/>
      <c r="P37" s="8"/>
      <c r="Q37" s="1"/>
      <c r="R37" s="1"/>
      <c r="S37" s="1"/>
      <c r="T37" s="1"/>
      <c r="U37" s="1"/>
      <c r="V37" s="8"/>
      <c r="W37" s="1"/>
      <c r="X37" s="1"/>
      <c r="Y37" s="8"/>
      <c r="Z37" s="8"/>
      <c r="AA37" s="8"/>
      <c r="AB37" s="8"/>
      <c r="AC37" s="8"/>
      <c r="AD37" s="8"/>
      <c r="AE37" s="8"/>
      <c r="AF37" s="1"/>
      <c r="AG37" s="1"/>
      <c r="AH37" s="1"/>
      <c r="AI37" s="1"/>
      <c r="AJ37" s="1"/>
      <c r="AK37" s="1"/>
      <c r="AL37" s="1"/>
      <c r="AM37" s="1"/>
      <c r="AN37" s="1"/>
      <c r="AO37" s="1"/>
      <c r="AP37" s="1"/>
      <c r="AQ37" s="1"/>
      <c r="AR37" s="49" t="s">
        <v>176</v>
      </c>
      <c r="AS37" s="50">
        <f>COUNTIF(AT12:AT23,BA4)</f>
        <v>0</v>
      </c>
      <c r="AT37" s="50">
        <f>VALUE(COUNTIF(AT12:AT23,BA5))</f>
        <v>0</v>
      </c>
      <c r="AU37" s="50">
        <f>VALUE(COUNTIF(AT12:AT23,0))</f>
        <v>0</v>
      </c>
      <c r="AV37" s="50" t="e">
        <f>AVERAGEIF(AT12:AT23,"&gt;=0")</f>
        <v>#DIV/0!</v>
      </c>
      <c r="AW37" s="1"/>
      <c r="AX37" s="1"/>
      <c r="AY37" s="1"/>
      <c r="AZ37" s="1"/>
      <c r="BA37" s="1"/>
      <c r="BB37" s="1"/>
      <c r="BC37" s="1"/>
      <c r="BD37" s="29" t="s">
        <v>177</v>
      </c>
      <c r="BE37" s="53" t="str">
        <f t="shared" ref="BE37:BO37" si="21">IF(ISERROR(AVERAGE(BE24:BE30)),"",(AVERAGE(BE24:BE30)))</f>
        <v/>
      </c>
      <c r="BF37" s="53" t="str">
        <f t="shared" si="21"/>
        <v/>
      </c>
      <c r="BG37" s="53" t="str">
        <f t="shared" si="21"/>
        <v/>
      </c>
      <c r="BH37" s="53" t="str">
        <f t="shared" si="21"/>
        <v/>
      </c>
      <c r="BI37" s="53" t="str">
        <f t="shared" si="21"/>
        <v/>
      </c>
      <c r="BJ37" s="53" t="str">
        <f t="shared" si="21"/>
        <v/>
      </c>
      <c r="BK37" s="53" t="str">
        <f t="shared" si="21"/>
        <v/>
      </c>
      <c r="BL37" s="53" t="str">
        <f t="shared" si="21"/>
        <v/>
      </c>
      <c r="BM37" s="53" t="str">
        <f t="shared" si="21"/>
        <v/>
      </c>
      <c r="BN37" s="53" t="str">
        <f t="shared" si="21"/>
        <v/>
      </c>
      <c r="BO37" s="53" t="str">
        <f t="shared" si="21"/>
        <v/>
      </c>
      <c r="BP37" s="29" t="s">
        <v>177</v>
      </c>
      <c r="BQ37" s="53" t="str">
        <f t="shared" ref="BQ37:BZ37" si="22">IF(ISERROR(AVERAGE(BQ24:BQ30)),"",(AVERAGE(BQ24:BQ30)))</f>
        <v/>
      </c>
      <c r="BR37" s="53" t="str">
        <f t="shared" si="22"/>
        <v/>
      </c>
      <c r="BS37" s="53" t="str">
        <f t="shared" si="22"/>
        <v/>
      </c>
      <c r="BT37" s="53" t="str">
        <f t="shared" si="22"/>
        <v/>
      </c>
      <c r="BU37" s="53" t="str">
        <f t="shared" si="22"/>
        <v/>
      </c>
      <c r="BV37" s="53" t="str">
        <f t="shared" si="22"/>
        <v/>
      </c>
      <c r="BW37" s="53" t="str">
        <f t="shared" si="22"/>
        <v/>
      </c>
      <c r="BX37" s="53" t="str">
        <f t="shared" si="22"/>
        <v/>
      </c>
      <c r="BY37" s="53" t="str">
        <f t="shared" si="22"/>
        <v/>
      </c>
      <c r="BZ37" s="53" t="str">
        <f t="shared" si="22"/>
        <v/>
      </c>
      <c r="CA37" s="8"/>
      <c r="CB37" s="1"/>
      <c r="CC37" s="8"/>
      <c r="CD37" s="1"/>
      <c r="CE37" s="8"/>
      <c r="CF37" s="1"/>
      <c r="CG37" s="8"/>
      <c r="CH37" s="1"/>
      <c r="CI37" s="8"/>
    </row>
    <row r="38" spans="1:87" ht="22.9" customHeight="1">
      <c r="A38" s="1"/>
      <c r="B38" s="304" t="s">
        <v>178</v>
      </c>
      <c r="C38" s="305"/>
      <c r="D38" s="305"/>
      <c r="E38" s="305"/>
      <c r="F38" s="305"/>
      <c r="G38" s="305"/>
      <c r="H38" s="305"/>
      <c r="I38" s="305"/>
      <c r="J38" s="305"/>
      <c r="K38" s="306"/>
      <c r="L38" s="8"/>
      <c r="M38" s="8"/>
      <c r="N38" s="8"/>
      <c r="O38" s="8"/>
      <c r="P38" s="8"/>
      <c r="Q38" s="1"/>
      <c r="R38" s="1"/>
      <c r="S38" s="1"/>
      <c r="T38" s="1"/>
      <c r="U38" s="1"/>
      <c r="V38" s="8"/>
      <c r="W38" s="1"/>
      <c r="X38" s="1"/>
      <c r="Y38" s="8"/>
      <c r="Z38" s="8"/>
      <c r="AA38" s="8"/>
      <c r="AB38" s="8"/>
      <c r="AC38" s="8"/>
      <c r="AD38" s="8"/>
      <c r="AE38" s="8"/>
      <c r="AF38" s="1"/>
      <c r="AG38" s="1"/>
      <c r="AH38" s="1"/>
      <c r="AI38" s="1"/>
      <c r="AJ38" s="1"/>
      <c r="AK38" s="1"/>
      <c r="AL38" s="1"/>
      <c r="AM38" s="1"/>
      <c r="AN38" s="1"/>
      <c r="AO38" s="1"/>
      <c r="AP38" s="1"/>
      <c r="AQ38" s="1"/>
      <c r="AR38" s="49" t="s">
        <v>179</v>
      </c>
      <c r="AS38" s="50">
        <f>COUNTIF(AT24:AT30,BA4)</f>
        <v>0</v>
      </c>
      <c r="AT38" s="50">
        <f>COUNTIF(AT24:AT30,BA5)</f>
        <v>0</v>
      </c>
      <c r="AU38" s="50">
        <f>VALUE(COUNTIF(AT24:AT30,0))</f>
        <v>0</v>
      </c>
      <c r="AV38" s="50" t="e">
        <f>AVERAGEIF(AT24:AT30,"&gt;=0")</f>
        <v>#DIV/0!</v>
      </c>
      <c r="AW38" s="1"/>
      <c r="AX38" s="1"/>
      <c r="AY38" s="1"/>
      <c r="AZ38" s="1"/>
      <c r="BA38" s="1"/>
      <c r="BB38" s="8"/>
      <c r="BC38" s="8"/>
      <c r="BD38" s="8"/>
      <c r="BE38" s="8"/>
      <c r="BF38" s="8"/>
      <c r="BG38" s="8"/>
      <c r="BH38" s="8"/>
      <c r="BI38" s="8"/>
      <c r="BJ38" s="1"/>
      <c r="BK38" s="1"/>
      <c r="BL38" s="1"/>
      <c r="BM38" s="1"/>
      <c r="BN38" s="1"/>
      <c r="BO38" s="1"/>
      <c r="BP38" s="8"/>
      <c r="BQ38" s="8"/>
      <c r="BR38" s="8"/>
      <c r="BS38" s="8"/>
      <c r="BT38" s="8"/>
      <c r="BU38" s="8"/>
      <c r="BV38" s="8"/>
      <c r="BW38" s="1"/>
      <c r="BX38" s="8"/>
      <c r="BY38" s="8"/>
      <c r="BZ38" s="8"/>
      <c r="CA38" s="8"/>
      <c r="CB38" s="1"/>
      <c r="CC38" s="8"/>
      <c r="CD38" s="1"/>
      <c r="CE38" s="8"/>
      <c r="CF38" s="1"/>
      <c r="CG38" s="8"/>
      <c r="CH38" s="1"/>
      <c r="CI38" s="8"/>
    </row>
    <row r="39" spans="1:87" ht="21" customHeight="1">
      <c r="A39" s="8"/>
      <c r="B39" s="307" t="s">
        <v>9</v>
      </c>
      <c r="C39" s="308"/>
      <c r="D39" s="309"/>
      <c r="E39" s="310" t="s">
        <v>10</v>
      </c>
      <c r="F39" s="311"/>
      <c r="G39" s="311"/>
      <c r="H39" s="312"/>
      <c r="I39" s="310" t="s">
        <v>11</v>
      </c>
      <c r="J39" s="311"/>
      <c r="K39" s="312"/>
      <c r="L39" s="8"/>
      <c r="M39" s="8"/>
      <c r="N39" s="8"/>
      <c r="O39" s="8"/>
      <c r="P39" s="8"/>
      <c r="Q39" s="1"/>
      <c r="R39" s="1"/>
      <c r="S39" s="1"/>
      <c r="T39" s="1"/>
      <c r="U39" s="1"/>
      <c r="V39" s="8"/>
      <c r="W39" s="1"/>
      <c r="X39" s="1"/>
      <c r="Y39" s="8"/>
      <c r="Z39" s="8"/>
      <c r="AA39" s="8"/>
      <c r="AB39" s="8"/>
      <c r="AC39" s="8"/>
      <c r="AD39" s="8"/>
      <c r="AE39" s="8"/>
      <c r="AF39" s="1"/>
      <c r="AG39" s="1"/>
      <c r="AH39" s="1"/>
      <c r="AI39" s="1"/>
      <c r="AJ39" s="1"/>
      <c r="AK39" s="1"/>
      <c r="AL39" s="1"/>
      <c r="AM39" s="1"/>
      <c r="AN39" s="1"/>
      <c r="AO39" s="1"/>
      <c r="AP39" s="1"/>
      <c r="AQ39" s="1"/>
      <c r="AR39" s="1" t="s">
        <v>180</v>
      </c>
      <c r="AS39" s="50">
        <f>VALUE(SUM(AS36:AS38))</f>
        <v>0</v>
      </c>
      <c r="AT39" s="50">
        <f>VALUE(SUM(AT36:AT38))</f>
        <v>0</v>
      </c>
      <c r="AU39" s="50">
        <f>VALUE(SUM(AU36:AU38))</f>
        <v>0</v>
      </c>
      <c r="AV39" s="1">
        <f>COUNTIF(AT3:AT30,"&gt;=0")</f>
        <v>0</v>
      </c>
      <c r="AW39" s="1"/>
      <c r="AX39" s="1"/>
      <c r="AY39" s="1"/>
      <c r="AZ39" s="1"/>
      <c r="BA39" s="1"/>
      <c r="BB39" s="1"/>
      <c r="BC39" s="1"/>
      <c r="BD39" s="1"/>
      <c r="BE39" s="1"/>
      <c r="BF39" s="1"/>
      <c r="BG39" s="8"/>
      <c r="BH39" s="377"/>
      <c r="BI39" s="8"/>
      <c r="BJ39" s="8"/>
      <c r="BK39" s="8"/>
      <c r="BL39" s="8"/>
      <c r="BM39" s="8"/>
      <c r="BN39" s="8"/>
      <c r="BO39" s="8"/>
      <c r="BP39" s="8"/>
      <c r="BQ39" s="8"/>
      <c r="BR39" s="8"/>
      <c r="BS39" s="8"/>
      <c r="BT39" s="8"/>
      <c r="BU39" s="8"/>
      <c r="BV39" s="8"/>
      <c r="BW39" s="8"/>
      <c r="BX39" s="8"/>
      <c r="BY39" s="8"/>
      <c r="BZ39" s="8"/>
      <c r="CA39" s="8"/>
      <c r="CB39" s="1"/>
      <c r="CC39" s="8"/>
      <c r="CD39" s="1"/>
      <c r="CE39" s="8"/>
      <c r="CF39" s="1"/>
      <c r="CG39" s="8"/>
      <c r="CH39" s="1"/>
      <c r="CI39" s="8"/>
    </row>
    <row r="40" spans="1:87" ht="22.15" customHeight="1">
      <c r="A40" s="8"/>
      <c r="B40" s="378"/>
      <c r="C40" s="379"/>
      <c r="D40" s="380"/>
      <c r="E40" s="381"/>
      <c r="F40" s="382"/>
      <c r="G40" s="382"/>
      <c r="H40" s="383"/>
      <c r="I40" s="381"/>
      <c r="J40" s="382"/>
      <c r="K40" s="383"/>
      <c r="L40" s="8"/>
      <c r="M40" s="8"/>
      <c r="N40" s="8"/>
      <c r="O40" s="8"/>
      <c r="P40" s="8"/>
      <c r="Q40" s="1"/>
      <c r="R40" s="1"/>
      <c r="S40" s="1"/>
      <c r="T40" s="1"/>
      <c r="U40" s="1"/>
      <c r="V40" s="8"/>
      <c r="W40" s="1"/>
      <c r="X40" s="1"/>
      <c r="Y40" s="8"/>
      <c r="Z40" s="8"/>
      <c r="AA40" s="8"/>
      <c r="AB40" s="8"/>
      <c r="AC40" s="8"/>
      <c r="AD40" s="8"/>
      <c r="AE40" s="8"/>
      <c r="AF40" s="1"/>
      <c r="AG40" s="1"/>
      <c r="AH40" s="1"/>
      <c r="AI40" s="1"/>
      <c r="AJ40" s="1"/>
      <c r="AK40" s="1"/>
      <c r="AL40" s="1"/>
      <c r="AM40" s="1"/>
      <c r="AN40" s="1"/>
      <c r="AO40" s="1"/>
      <c r="AP40" s="1"/>
      <c r="AQ40" s="1"/>
      <c r="AR40" s="49" t="s">
        <v>181</v>
      </c>
      <c r="AS40" s="1"/>
      <c r="AT40" s="1"/>
      <c r="AU40" s="1"/>
      <c r="AV40" s="50" t="e">
        <f>SUMIF(AT3:AT30,"&gt;=0")/AV39</f>
        <v>#DIV/0!</v>
      </c>
      <c r="AW40" s="1"/>
      <c r="AX40" s="1"/>
      <c r="AY40" s="1"/>
      <c r="AZ40" s="1"/>
      <c r="BA40" s="1"/>
      <c r="BB40" s="1"/>
      <c r="BC40" s="1"/>
      <c r="BD40" s="1"/>
      <c r="BE40" s="1"/>
      <c r="BF40" s="8"/>
      <c r="BG40" s="8"/>
      <c r="BH40" s="377"/>
      <c r="BI40" s="8"/>
      <c r="BJ40" s="8"/>
      <c r="BK40" s="8"/>
      <c r="BL40" s="8"/>
      <c r="BM40" s="8"/>
      <c r="BN40" s="8"/>
      <c r="BO40" s="8"/>
      <c r="BP40" s="8"/>
      <c r="BQ40" s="8"/>
      <c r="BR40" s="8"/>
      <c r="BS40" s="8"/>
      <c r="BT40" s="8"/>
      <c r="BU40" s="8"/>
      <c r="BV40" s="8"/>
      <c r="BW40" s="1"/>
      <c r="BX40" s="8"/>
      <c r="BY40" s="8"/>
      <c r="BZ40" s="8"/>
      <c r="CA40" s="8"/>
      <c r="CB40" s="1"/>
      <c r="CC40" s="8"/>
      <c r="CD40" s="1"/>
      <c r="CE40" s="8"/>
      <c r="CF40" s="1"/>
      <c r="CG40" s="8"/>
      <c r="CH40" s="1"/>
      <c r="CI40" s="8"/>
    </row>
    <row r="41" spans="1:87" ht="13.9">
      <c r="A41" s="8"/>
      <c r="B41" s="8"/>
      <c r="C41" s="8"/>
      <c r="D41" s="8"/>
      <c r="E41" s="8"/>
      <c r="F41" s="8"/>
      <c r="G41" s="8"/>
      <c r="H41" s="8"/>
      <c r="I41" s="8"/>
      <c r="J41" s="8"/>
      <c r="K41" s="8"/>
      <c r="L41" s="8"/>
      <c r="M41" s="8"/>
      <c r="N41" s="8"/>
      <c r="O41" s="8"/>
      <c r="P41" s="8"/>
      <c r="Q41" s="1"/>
      <c r="R41" s="1"/>
      <c r="S41" s="1"/>
      <c r="T41" s="1"/>
      <c r="U41" s="1"/>
      <c r="V41" s="8"/>
      <c r="W41" s="1"/>
      <c r="X41" s="1"/>
      <c r="Y41" s="8"/>
      <c r="Z41" s="8"/>
      <c r="AA41" s="8"/>
      <c r="AB41" s="8"/>
      <c r="AC41" s="8"/>
      <c r="AD41" s="8"/>
      <c r="AE41" s="8"/>
      <c r="AF41" s="49"/>
      <c r="AG41" s="1"/>
      <c r="AH41" s="1"/>
      <c r="AI41" s="1"/>
      <c r="AJ41" s="1"/>
      <c r="AK41" s="1"/>
      <c r="AL41" s="1"/>
      <c r="AM41" s="1"/>
      <c r="AN41" s="1"/>
      <c r="AO41" s="1"/>
      <c r="AP41" s="1"/>
      <c r="AQ41" s="1"/>
      <c r="AR41" s="1"/>
      <c r="AS41" s="45" t="s">
        <v>106</v>
      </c>
      <c r="AT41" s="46" t="s">
        <v>104</v>
      </c>
      <c r="AU41" s="47" t="s">
        <v>112</v>
      </c>
      <c r="AV41" s="1" t="s">
        <v>171</v>
      </c>
      <c r="AW41" s="1"/>
      <c r="AX41" s="1"/>
      <c r="AY41" s="1"/>
      <c r="AZ41" s="1"/>
      <c r="BA41" s="1"/>
      <c r="BB41" s="1"/>
      <c r="BC41" s="1"/>
      <c r="BD41" s="1"/>
      <c r="BE41" s="1"/>
      <c r="BF41" s="8"/>
      <c r="BG41" s="8"/>
      <c r="BH41" s="8"/>
      <c r="BI41" s="8"/>
      <c r="BJ41" s="8"/>
      <c r="BK41" s="8"/>
      <c r="BL41" s="8"/>
      <c r="BM41" s="8"/>
      <c r="BN41" s="8"/>
      <c r="BO41" s="8"/>
      <c r="BP41" s="8"/>
      <c r="BQ41" s="8"/>
      <c r="BR41" s="8"/>
      <c r="BS41" s="8"/>
      <c r="BT41" s="8"/>
      <c r="BU41" s="8"/>
      <c r="BV41" s="8"/>
      <c r="BW41" s="1"/>
      <c r="BX41" s="8"/>
      <c r="BY41" s="8"/>
      <c r="BZ41" s="8"/>
      <c r="CA41" s="8"/>
      <c r="CB41" s="1"/>
      <c r="CC41" s="8"/>
      <c r="CD41" s="1"/>
      <c r="CE41" s="8"/>
      <c r="CF41" s="1"/>
      <c r="CG41" s="8"/>
      <c r="CH41" s="1"/>
      <c r="CI41" s="8"/>
    </row>
    <row r="42" spans="1:87" ht="19.149999999999999" customHeight="1">
      <c r="A42" s="1"/>
      <c r="B42" s="141" t="s">
        <v>182</v>
      </c>
      <c r="C42" s="54"/>
      <c r="D42" s="55"/>
      <c r="E42" s="55"/>
      <c r="F42" s="55"/>
      <c r="G42" s="55"/>
      <c r="H42" s="55"/>
      <c r="I42" s="8"/>
      <c r="J42" s="8"/>
      <c r="K42" s="8"/>
      <c r="L42" s="8"/>
      <c r="M42" s="8"/>
      <c r="N42" s="8"/>
      <c r="O42" s="8"/>
      <c r="P42" s="8"/>
      <c r="Q42" s="1"/>
      <c r="R42" s="1"/>
      <c r="S42" s="1"/>
      <c r="T42" s="1"/>
      <c r="U42" s="1"/>
      <c r="V42" s="8"/>
      <c r="W42" s="1"/>
      <c r="X42" s="1"/>
      <c r="Y42" s="8"/>
      <c r="Z42" s="8"/>
      <c r="AA42" s="8"/>
      <c r="AB42" s="8"/>
      <c r="AC42" s="8"/>
      <c r="AD42" s="8"/>
      <c r="AE42" s="8"/>
      <c r="AF42" s="1"/>
      <c r="AG42" s="1"/>
      <c r="AH42" s="1"/>
      <c r="AI42" s="1"/>
      <c r="AJ42" s="1"/>
      <c r="AK42" s="1"/>
      <c r="AL42" s="1"/>
      <c r="AM42" s="1"/>
      <c r="AN42" s="1"/>
      <c r="AO42" s="1"/>
      <c r="AP42" s="1"/>
      <c r="AQ42" s="1"/>
      <c r="AR42" s="49" t="s">
        <v>183</v>
      </c>
      <c r="AS42" s="50">
        <f>COUNTIF(AV3:AV11,BA4)</f>
        <v>0</v>
      </c>
      <c r="AT42" s="50">
        <f>COUNTIF(AV3:AV11,BA5)</f>
        <v>0</v>
      </c>
      <c r="AU42" s="50">
        <f>COUNTIF(AV3:AV8,0)</f>
        <v>0</v>
      </c>
      <c r="AV42" s="50" t="e">
        <f>AVERAGEIF(AT3:AT11,"&gt;=0")</f>
        <v>#DIV/0!</v>
      </c>
      <c r="AW42" s="1"/>
      <c r="AX42" s="1"/>
      <c r="AY42" s="1"/>
      <c r="AZ42" s="1"/>
      <c r="BA42" s="1"/>
      <c r="BB42" s="1"/>
      <c r="BC42" s="1"/>
      <c r="BD42" s="1"/>
      <c r="BE42" s="1"/>
      <c r="BF42" s="8"/>
      <c r="BG42" s="8"/>
      <c r="BH42" s="8"/>
      <c r="BI42" s="8"/>
      <c r="BJ42" s="8"/>
      <c r="BK42" s="8"/>
      <c r="BL42" s="8"/>
      <c r="BM42" s="8"/>
      <c r="BN42" s="8"/>
      <c r="BO42" s="8"/>
      <c r="BP42" s="8"/>
      <c r="BQ42" s="8"/>
      <c r="BR42" s="8"/>
      <c r="BS42" s="8"/>
      <c r="BT42" s="8"/>
      <c r="BU42" s="8"/>
      <c r="BV42" s="8"/>
      <c r="BW42" s="1"/>
      <c r="BX42" s="8"/>
      <c r="BY42" s="8"/>
      <c r="BZ42" s="8"/>
      <c r="CA42" s="8"/>
      <c r="CB42" s="1"/>
      <c r="CC42" s="8"/>
      <c r="CD42" s="1"/>
      <c r="CE42" s="8"/>
      <c r="CF42" s="1"/>
      <c r="CG42" s="8"/>
      <c r="CH42" s="1"/>
      <c r="CI42" s="8"/>
    </row>
    <row r="43" spans="1:87" ht="16.899999999999999" thickBot="1">
      <c r="A43" s="1"/>
      <c r="B43" s="96" t="s">
        <v>184</v>
      </c>
      <c r="C43" s="96"/>
      <c r="D43" s="56" t="str">
        <f>_xlfn.IFNA(AS31,"")</f>
        <v/>
      </c>
      <c r="E43" s="56"/>
      <c r="F43" s="55"/>
      <c r="G43" s="57"/>
      <c r="H43" s="57"/>
      <c r="I43" s="8"/>
      <c r="J43" s="8"/>
      <c r="K43" s="8"/>
      <c r="L43" s="8"/>
      <c r="M43" s="8"/>
      <c r="N43" s="8"/>
      <c r="O43" s="8"/>
      <c r="P43" s="8"/>
      <c r="Q43" s="1"/>
      <c r="R43" s="1"/>
      <c r="S43" s="1"/>
      <c r="T43" s="1"/>
      <c r="U43" s="1"/>
      <c r="V43" s="8"/>
      <c r="W43" s="1"/>
      <c r="X43" s="1"/>
      <c r="Y43" s="8"/>
      <c r="Z43" s="8"/>
      <c r="AA43" s="8"/>
      <c r="AB43" s="8"/>
      <c r="AC43" s="8"/>
      <c r="AD43" s="8"/>
      <c r="AE43" s="8"/>
      <c r="AF43" s="1"/>
      <c r="AG43" s="1"/>
      <c r="AH43" s="1"/>
      <c r="AI43" s="1"/>
      <c r="AJ43" s="1"/>
      <c r="AK43" s="1"/>
      <c r="AL43" s="1"/>
      <c r="AM43" s="1"/>
      <c r="AN43" s="1"/>
      <c r="AO43" s="1"/>
      <c r="AP43" s="1"/>
      <c r="AQ43" s="1"/>
      <c r="AR43" s="49" t="s">
        <v>185</v>
      </c>
      <c r="AS43" s="50">
        <f>COUNTIF(AV12:AV23,BA4)</f>
        <v>0</v>
      </c>
      <c r="AT43" s="50">
        <f>COUNTIF(AV12:AV23,BA5)</f>
        <v>0</v>
      </c>
      <c r="AU43" s="50">
        <f>COUNTIF(AV12:AV23,0)</f>
        <v>0</v>
      </c>
      <c r="AV43" s="50" t="e">
        <f>AVERAGEIF(AV12:AV23,"&gt;=0")</f>
        <v>#DIV/0!</v>
      </c>
      <c r="AW43" s="1"/>
      <c r="AX43" s="1"/>
      <c r="AY43" s="1"/>
      <c r="AZ43" s="1"/>
      <c r="BA43" s="1"/>
      <c r="BB43" s="1"/>
      <c r="BC43" s="1"/>
      <c r="BD43" s="1"/>
      <c r="BE43" s="1"/>
      <c r="BF43" s="8"/>
      <c r="BG43" s="8"/>
      <c r="BH43" s="8"/>
      <c r="BI43" s="8"/>
      <c r="BJ43" s="8"/>
      <c r="BK43" s="8"/>
      <c r="BL43" s="8"/>
      <c r="BM43" s="8"/>
      <c r="BN43" s="8"/>
      <c r="BO43" s="8"/>
      <c r="BP43" s="8"/>
      <c r="BQ43" s="8"/>
      <c r="BR43" s="8"/>
      <c r="BS43" s="8"/>
      <c r="BT43" s="8"/>
      <c r="BU43" s="8"/>
      <c r="BV43" s="8"/>
      <c r="BW43" s="1"/>
      <c r="BX43" s="8"/>
      <c r="BY43" s="8"/>
      <c r="BZ43" s="8"/>
      <c r="CA43" s="8"/>
      <c r="CB43" s="1"/>
      <c r="CC43" s="8"/>
      <c r="CD43" s="1"/>
      <c r="CE43" s="8"/>
      <c r="CF43" s="1"/>
      <c r="CG43" s="8"/>
      <c r="CH43" s="1"/>
      <c r="CI43" s="8"/>
    </row>
    <row r="44" spans="1:87" ht="16.149999999999999">
      <c r="A44" s="1"/>
      <c r="B44" s="58"/>
      <c r="C44" s="59"/>
      <c r="D44" s="136" t="s">
        <v>186</v>
      </c>
      <c r="E44" s="137"/>
      <c r="F44" s="138" t="s">
        <v>187</v>
      </c>
      <c r="G44" s="139"/>
      <c r="H44" s="138" t="s">
        <v>188</v>
      </c>
      <c r="I44" s="139"/>
      <c r="J44" s="138" t="s">
        <v>189</v>
      </c>
      <c r="K44" s="140"/>
      <c r="L44" s="8"/>
      <c r="M44" s="8"/>
      <c r="N44" s="8"/>
      <c r="O44" s="8"/>
      <c r="P44" s="8"/>
      <c r="Q44" s="1"/>
      <c r="R44" s="1"/>
      <c r="S44" s="1"/>
      <c r="T44" s="1"/>
      <c r="U44" s="1"/>
      <c r="V44" s="8"/>
      <c r="W44" s="1"/>
      <c r="X44" s="1"/>
      <c r="Y44" s="8"/>
      <c r="Z44" s="8"/>
      <c r="AA44" s="8"/>
      <c r="AB44" s="8"/>
      <c r="AC44" s="8"/>
      <c r="AD44" s="8"/>
      <c r="AE44" s="8"/>
      <c r="AF44" s="1"/>
      <c r="AG44" s="1"/>
      <c r="AH44" s="1"/>
      <c r="AI44" s="1"/>
      <c r="AJ44" s="1"/>
      <c r="AK44" s="1"/>
      <c r="AL44" s="1"/>
      <c r="AM44" s="1"/>
      <c r="AN44" s="1"/>
      <c r="AO44" s="1"/>
      <c r="AP44" s="1"/>
      <c r="AQ44" s="1"/>
      <c r="AR44" s="49" t="s">
        <v>190</v>
      </c>
      <c r="AS44" s="50">
        <f>COUNTIF(AV24:AV30,BA4)</f>
        <v>0</v>
      </c>
      <c r="AT44" s="50">
        <f>COUNTIF(AV24:AV30,BA5)</f>
        <v>0</v>
      </c>
      <c r="AU44" s="50">
        <f>COUNTIF(AV24:AV30,0)</f>
        <v>0</v>
      </c>
      <c r="AV44" s="50" t="e">
        <f>AVERAGEIF(AV24:AV30,"&gt;=0")</f>
        <v>#DIV/0!</v>
      </c>
      <c r="AW44" s="1"/>
      <c r="AX44" s="1"/>
      <c r="AY44" s="1"/>
      <c r="AZ44" s="1"/>
      <c r="BA44" s="1"/>
      <c r="BB44" s="1"/>
      <c r="BC44" s="1"/>
      <c r="BD44" s="1"/>
      <c r="BE44" s="1"/>
      <c r="BF44" s="8"/>
      <c r="BG44" s="8"/>
      <c r="BH44" s="8"/>
      <c r="BI44" s="8"/>
      <c r="BJ44" s="8"/>
      <c r="BK44" s="8"/>
      <c r="BL44" s="8"/>
      <c r="BM44" s="8"/>
      <c r="BN44" s="8"/>
      <c r="BO44" s="8"/>
      <c r="BP44" s="8"/>
      <c r="BQ44" s="8"/>
      <c r="BR44" s="8"/>
      <c r="BS44" s="8"/>
      <c r="BT44" s="8"/>
      <c r="BU44" s="8"/>
      <c r="BV44" s="8"/>
      <c r="BW44" s="1"/>
      <c r="BX44" s="8"/>
      <c r="BY44" s="8"/>
      <c r="BZ44" s="8"/>
      <c r="CA44" s="8"/>
      <c r="CB44" s="1"/>
      <c r="CC44" s="8"/>
      <c r="CD44" s="1"/>
      <c r="CE44" s="8"/>
      <c r="CF44" s="1"/>
      <c r="CG44" s="8"/>
      <c r="CH44" s="1"/>
      <c r="CI44" s="8"/>
    </row>
    <row r="45" spans="1:87" ht="16.149999999999999">
      <c r="A45" s="1"/>
      <c r="B45" s="94" t="s">
        <v>191</v>
      </c>
      <c r="C45" s="95"/>
      <c r="D45" s="107"/>
      <c r="E45" s="108"/>
      <c r="F45" s="111" t="s">
        <v>192</v>
      </c>
      <c r="G45" s="113"/>
      <c r="H45" s="111" t="s">
        <v>192</v>
      </c>
      <c r="I45" s="113"/>
      <c r="J45" s="111" t="s">
        <v>192</v>
      </c>
      <c r="K45" s="112"/>
      <c r="L45" s="8"/>
      <c r="M45" s="8"/>
      <c r="N45" s="8"/>
      <c r="O45" s="8"/>
      <c r="P45" s="8"/>
      <c r="Q45" s="1"/>
      <c r="R45" s="1"/>
      <c r="S45" s="1"/>
      <c r="T45" s="1"/>
      <c r="U45" s="1"/>
      <c r="V45" s="8"/>
      <c r="W45" s="1"/>
      <c r="X45" s="1"/>
      <c r="Y45" s="8"/>
      <c r="Z45" s="8"/>
      <c r="AA45" s="8"/>
      <c r="AB45" s="8"/>
      <c r="AC45" s="8"/>
      <c r="AD45" s="8"/>
      <c r="AE45" s="8"/>
      <c r="AF45" s="1"/>
      <c r="AG45" s="1"/>
      <c r="AH45" s="1"/>
      <c r="AI45" s="1"/>
      <c r="AJ45" s="1"/>
      <c r="AK45" s="1"/>
      <c r="AL45" s="1"/>
      <c r="AM45" s="1"/>
      <c r="AN45" s="1"/>
      <c r="AO45" s="1"/>
      <c r="AP45" s="1"/>
      <c r="AQ45" s="1"/>
      <c r="AR45" s="1" t="s">
        <v>193</v>
      </c>
      <c r="AS45" s="50">
        <f>SUM(AS42:AS44)</f>
        <v>0</v>
      </c>
      <c r="AT45" s="50">
        <f>SUM(AT42:AT44)</f>
        <v>0</v>
      </c>
      <c r="AU45" s="50">
        <f>SUM(AU42:AU44)</f>
        <v>0</v>
      </c>
      <c r="AV45" s="50">
        <f>COUNTIF(AV3:AV30,"&gt;=0")</f>
        <v>0</v>
      </c>
      <c r="AW45" s="1"/>
      <c r="AX45" s="1"/>
      <c r="AY45" s="1"/>
      <c r="AZ45" s="1"/>
      <c r="BA45" s="1"/>
      <c r="BB45" s="1"/>
      <c r="BC45" s="1"/>
      <c r="BD45" s="1"/>
      <c r="BE45" s="1"/>
      <c r="BF45" s="8"/>
      <c r="BG45" s="8"/>
      <c r="BH45" s="8"/>
      <c r="BI45" s="8"/>
      <c r="BJ45" s="8"/>
      <c r="BK45" s="8"/>
      <c r="BL45" s="8"/>
      <c r="BM45" s="8"/>
      <c r="BN45" s="8"/>
      <c r="BO45" s="8"/>
      <c r="BP45" s="8"/>
      <c r="BQ45" s="8"/>
      <c r="BR45" s="8"/>
      <c r="BS45" s="8"/>
      <c r="BT45" s="8"/>
      <c r="BU45" s="8"/>
      <c r="BV45" s="8"/>
      <c r="BW45" s="1"/>
      <c r="BX45" s="8"/>
      <c r="BY45" s="8"/>
      <c r="BZ45" s="8"/>
      <c r="CA45" s="8"/>
      <c r="CB45" s="1"/>
      <c r="CC45" s="8"/>
      <c r="CD45" s="1"/>
      <c r="CE45" s="8"/>
      <c r="CF45" s="1"/>
      <c r="CG45" s="8"/>
      <c r="CH45" s="1"/>
      <c r="CI45" s="8"/>
    </row>
    <row r="46" spans="1:87" ht="16.149999999999999">
      <c r="A46" s="1"/>
      <c r="B46" s="105" t="str">
        <f>AZ4</f>
        <v>≥80</v>
      </c>
      <c r="C46" s="106"/>
      <c r="D46" s="109" t="e">
        <f>IF(AS39=0,NA(),AS39)</f>
        <v>#N/A</v>
      </c>
      <c r="E46" s="109"/>
      <c r="F46" s="109" t="e">
        <f>IF(AS36=0,NA(),AS36)</f>
        <v>#N/A</v>
      </c>
      <c r="G46" s="109"/>
      <c r="H46" s="109" t="e">
        <f>IF(AS37=0,NA(),AS37)</f>
        <v>#N/A</v>
      </c>
      <c r="I46" s="109"/>
      <c r="J46" s="109" t="e">
        <f>IF(AS38=0,NA(),AS38)</f>
        <v>#N/A</v>
      </c>
      <c r="K46" s="109"/>
      <c r="L46" s="8"/>
      <c r="M46" s="8"/>
      <c r="N46" s="8"/>
      <c r="O46" s="8"/>
      <c r="P46" s="8"/>
      <c r="Q46" s="1"/>
      <c r="R46" s="1"/>
      <c r="S46" s="1"/>
      <c r="T46" s="1"/>
      <c r="U46" s="1"/>
      <c r="V46" s="8"/>
      <c r="W46" s="1"/>
      <c r="X46" s="1"/>
      <c r="Y46" s="8"/>
      <c r="Z46" s="8"/>
      <c r="AA46" s="8"/>
      <c r="AB46" s="8"/>
      <c r="AC46" s="8"/>
      <c r="AD46" s="8"/>
      <c r="AE46" s="8"/>
      <c r="AF46" s="1"/>
      <c r="AG46" s="1"/>
      <c r="AH46" s="1"/>
      <c r="AI46" s="1"/>
      <c r="AJ46" s="1"/>
      <c r="AK46" s="1"/>
      <c r="AL46" s="1"/>
      <c r="AM46" s="1"/>
      <c r="AN46" s="1"/>
      <c r="AO46" s="1"/>
      <c r="AP46" s="1"/>
      <c r="AQ46" s="1"/>
      <c r="AR46" s="49" t="s">
        <v>194</v>
      </c>
      <c r="AS46" s="50"/>
      <c r="AT46" s="50"/>
      <c r="AU46" s="50"/>
      <c r="AV46" s="384" t="e">
        <f>SUMIF(AV3:AV30,"&gt;=0")/AV45</f>
        <v>#DIV/0!</v>
      </c>
      <c r="AW46" s="1"/>
      <c r="AX46" s="1"/>
      <c r="AY46" s="1"/>
      <c r="AZ46" s="1"/>
      <c r="BA46" s="1"/>
      <c r="BB46" s="1"/>
      <c r="BC46" s="1"/>
      <c r="BD46" s="1"/>
      <c r="BE46" s="1"/>
      <c r="BF46" s="8"/>
      <c r="BG46" s="8"/>
      <c r="BH46" s="8"/>
      <c r="BI46" s="8"/>
      <c r="BJ46" s="8"/>
      <c r="BK46" s="8"/>
      <c r="BL46" s="8"/>
      <c r="BM46" s="8"/>
      <c r="BN46" s="8"/>
      <c r="BO46" s="8"/>
      <c r="BP46" s="8"/>
      <c r="BQ46" s="8"/>
      <c r="BR46" s="8"/>
      <c r="BS46" s="8"/>
      <c r="BT46" s="8"/>
      <c r="BU46" s="8"/>
      <c r="BV46" s="8"/>
      <c r="BW46" s="1"/>
      <c r="BX46" s="8"/>
      <c r="BY46" s="8"/>
      <c r="BZ46" s="8"/>
      <c r="CA46" s="8"/>
      <c r="CB46" s="1"/>
      <c r="CC46" s="8"/>
      <c r="CD46" s="1"/>
      <c r="CE46" s="8"/>
      <c r="CF46" s="1"/>
      <c r="CG46" s="8"/>
      <c r="CH46" s="1"/>
      <c r="CI46" s="8"/>
    </row>
    <row r="47" spans="1:87" ht="16.149999999999999">
      <c r="A47" s="1"/>
      <c r="B47" s="103" t="str">
        <f>AZ5</f>
        <v>60-79</v>
      </c>
      <c r="C47" s="104"/>
      <c r="D47" s="109" t="e">
        <f>IF(AT39=0,NA(),AT39)</f>
        <v>#N/A</v>
      </c>
      <c r="E47" s="109"/>
      <c r="F47" s="109" t="e">
        <f>IF(AT36=0,NA(),AT36)</f>
        <v>#N/A</v>
      </c>
      <c r="G47" s="109"/>
      <c r="H47" s="109" t="e">
        <f>IF(AT37=0,NA(),AT37)</f>
        <v>#N/A</v>
      </c>
      <c r="I47" s="109"/>
      <c r="J47" s="109" t="e">
        <f>IF(AT38=0,NA(),AT38)</f>
        <v>#N/A</v>
      </c>
      <c r="K47" s="109"/>
      <c r="L47" s="8"/>
      <c r="M47" s="8"/>
      <c r="N47" s="8"/>
      <c r="O47" s="8"/>
      <c r="P47" s="8"/>
      <c r="Q47" s="1"/>
      <c r="R47" s="1"/>
      <c r="S47" s="1"/>
      <c r="T47" s="1"/>
      <c r="U47" s="1"/>
      <c r="V47" s="8"/>
      <c r="W47" s="1"/>
      <c r="X47" s="1"/>
      <c r="Y47" s="8"/>
      <c r="Z47" s="8"/>
      <c r="AA47" s="8"/>
      <c r="AB47" s="8"/>
      <c r="AC47" s="8"/>
      <c r="AD47" s="8"/>
      <c r="AE47" s="8"/>
      <c r="AF47" s="1"/>
      <c r="AG47" s="1"/>
      <c r="AH47" s="1"/>
      <c r="AI47" s="1"/>
      <c r="AJ47" s="1"/>
      <c r="AK47" s="1"/>
      <c r="AL47" s="8"/>
      <c r="AM47" s="1"/>
      <c r="AN47" s="1"/>
      <c r="AO47" s="1"/>
      <c r="AP47" s="1"/>
      <c r="AQ47" s="1"/>
      <c r="AR47" s="1"/>
      <c r="AS47" s="1"/>
      <c r="AT47" s="1"/>
      <c r="AU47" s="1"/>
      <c r="AV47" s="1"/>
      <c r="AW47" s="1"/>
      <c r="AX47" s="1"/>
      <c r="AY47" s="1"/>
      <c r="AZ47" s="1"/>
      <c r="BA47" s="1"/>
      <c r="BB47" s="1"/>
      <c r="BC47" s="1"/>
      <c r="BD47" s="1"/>
      <c r="BE47" s="1"/>
      <c r="BF47" s="8"/>
      <c r="BG47" s="8"/>
      <c r="BH47" s="8"/>
      <c r="BI47" s="8"/>
      <c r="BJ47" s="8"/>
      <c r="BK47" s="8"/>
      <c r="BL47" s="8"/>
      <c r="BM47" s="8"/>
      <c r="BN47" s="8"/>
      <c r="BO47" s="8"/>
      <c r="BP47" s="8"/>
      <c r="BQ47" s="8"/>
      <c r="BR47" s="8"/>
      <c r="BS47" s="8"/>
      <c r="BT47" s="8"/>
      <c r="BU47" s="8"/>
      <c r="BV47" s="8"/>
      <c r="BW47" s="1"/>
      <c r="BX47" s="8"/>
      <c r="BY47" s="8"/>
      <c r="BZ47" s="8"/>
      <c r="CA47" s="8"/>
      <c r="CB47" s="1"/>
      <c r="CC47" s="8"/>
      <c r="CD47" s="1"/>
      <c r="CE47" s="8"/>
      <c r="CF47" s="1"/>
      <c r="CG47" s="8"/>
      <c r="CH47" s="1"/>
      <c r="CI47" s="8"/>
    </row>
    <row r="48" spans="1:87" ht="16.149999999999999">
      <c r="A48" s="1"/>
      <c r="B48" s="101" t="str">
        <f>AZ6</f>
        <v>&lt;60</v>
      </c>
      <c r="C48" s="102"/>
      <c r="D48" s="109" t="e">
        <f>IF(AU39=0,NA(),AU39)</f>
        <v>#N/A</v>
      </c>
      <c r="E48" s="109"/>
      <c r="F48" s="109" t="e">
        <f>IF(AU36=0,NA(),AU36)</f>
        <v>#N/A</v>
      </c>
      <c r="G48" s="109"/>
      <c r="H48" s="109" t="e">
        <f>IF(AU37=0,NA(),AU37)</f>
        <v>#N/A</v>
      </c>
      <c r="I48" s="109"/>
      <c r="J48" s="109" t="e">
        <f>IF(AU38=0,NA(),AU38)</f>
        <v>#N/A</v>
      </c>
      <c r="K48" s="109"/>
      <c r="L48" s="8"/>
      <c r="M48" s="8"/>
      <c r="N48" s="8"/>
      <c r="O48" s="8"/>
      <c r="P48" s="8"/>
      <c r="Q48" s="1"/>
      <c r="R48" s="1"/>
      <c r="S48" s="1"/>
      <c r="T48" s="1"/>
      <c r="U48" s="1"/>
      <c r="V48" s="8"/>
      <c r="W48" s="1"/>
      <c r="X48" s="1"/>
      <c r="Y48" s="8"/>
      <c r="Z48" s="8"/>
      <c r="AA48" s="8"/>
      <c r="AB48" s="8"/>
      <c r="AC48" s="8"/>
      <c r="AD48" s="8"/>
      <c r="AE48" s="8"/>
      <c r="AF48" s="1"/>
      <c r="AG48" s="1"/>
      <c r="AH48" s="1"/>
      <c r="AI48" s="1"/>
      <c r="AJ48" s="1"/>
      <c r="AK48" s="1"/>
      <c r="AL48" s="8"/>
      <c r="AM48" s="1"/>
      <c r="AN48" s="1"/>
      <c r="AO48" s="1"/>
      <c r="AP48" s="1"/>
      <c r="AQ48" s="1"/>
      <c r="AR48" s="1"/>
      <c r="AS48" s="1"/>
      <c r="AT48" s="1"/>
      <c r="AU48" s="1"/>
      <c r="AV48" s="1" t="str">
        <f>IF(ISERROR(AVERAGE(AV24:AV30,AV12:AV23,AV3:AV11)),"",(AVERAGE(AV24:AV30,AV12:AV23,AV3:AV11)))</f>
        <v/>
      </c>
      <c r="AW48" s="1"/>
      <c r="AX48" s="1"/>
      <c r="AY48" s="1"/>
      <c r="AZ48" s="1"/>
      <c r="BA48" s="1"/>
      <c r="BB48" s="1"/>
      <c r="BC48" s="1"/>
      <c r="BD48" s="1"/>
      <c r="BE48" s="1"/>
      <c r="BF48" s="8"/>
      <c r="BG48" s="8"/>
      <c r="BH48" s="8"/>
      <c r="BI48" s="8"/>
      <c r="BJ48" s="8"/>
      <c r="BK48" s="8"/>
      <c r="BL48" s="8"/>
      <c r="BM48" s="8"/>
      <c r="BN48" s="8"/>
      <c r="BO48" s="8"/>
      <c r="BP48" s="8"/>
      <c r="BQ48" s="8"/>
      <c r="BR48" s="8"/>
      <c r="BS48" s="8"/>
      <c r="BT48" s="8"/>
      <c r="BU48" s="8"/>
      <c r="BV48" s="8"/>
      <c r="BW48" s="1"/>
      <c r="BX48" s="8"/>
      <c r="BY48" s="8"/>
      <c r="BZ48" s="8"/>
      <c r="CA48" s="8"/>
      <c r="CB48" s="1"/>
      <c r="CC48" s="8"/>
      <c r="CD48" s="1"/>
      <c r="CE48" s="8"/>
      <c r="CF48" s="1"/>
      <c r="CG48" s="8"/>
      <c r="CH48" s="1"/>
      <c r="CI48" s="8"/>
    </row>
    <row r="49" spans="2:86" s="211" customFormat="1" ht="16.899999999999999" thickBot="1">
      <c r="B49" s="99" t="s">
        <v>195</v>
      </c>
      <c r="C49" s="100"/>
      <c r="D49" s="97" t="str">
        <f>IFERROR(AV40,"n/a")</f>
        <v>n/a</v>
      </c>
      <c r="E49" s="98"/>
      <c r="F49" s="97" t="str">
        <f>IFERROR(AV36,"n/a")</f>
        <v>n/a</v>
      </c>
      <c r="G49" s="98"/>
      <c r="H49" s="97" t="str">
        <f>IFERROR(AV37,"n/a")</f>
        <v>n/a</v>
      </c>
      <c r="I49" s="98"/>
      <c r="J49" s="97" t="str">
        <f>IFERROR(AV38,"n/a")</f>
        <v>n/a</v>
      </c>
      <c r="K49" s="110"/>
      <c r="L49" s="8"/>
      <c r="M49" s="8"/>
      <c r="N49" s="8"/>
      <c r="O49" s="8"/>
      <c r="P49" s="8"/>
      <c r="Q49" s="1"/>
      <c r="R49" s="1"/>
      <c r="S49" s="1"/>
      <c r="T49" s="1"/>
      <c r="U49" s="1"/>
      <c r="V49" s="8"/>
      <c r="W49" s="1"/>
      <c r="X49" s="1"/>
      <c r="Y49" s="8"/>
      <c r="Z49" s="8"/>
      <c r="AA49" s="8"/>
      <c r="AB49" s="8"/>
      <c r="AC49" s="8"/>
      <c r="AD49" s="8"/>
      <c r="AE49" s="8"/>
      <c r="AF49" s="1"/>
      <c r="AG49" s="1"/>
      <c r="AH49" s="1"/>
      <c r="AI49" s="1"/>
      <c r="AJ49" s="1"/>
      <c r="AK49" s="1"/>
      <c r="AL49" s="8"/>
      <c r="AM49" s="1"/>
      <c r="AN49" s="1"/>
      <c r="AO49" s="1"/>
      <c r="AP49" s="1"/>
      <c r="AQ49" s="1"/>
      <c r="AR49" s="1"/>
      <c r="AS49" s="1"/>
      <c r="AT49" s="1"/>
      <c r="AU49" s="1"/>
      <c r="AV49" s="1"/>
      <c r="AW49" s="1"/>
      <c r="AX49" s="1"/>
      <c r="AY49" s="1"/>
      <c r="AZ49" s="1"/>
      <c r="BA49" s="1"/>
      <c r="BB49" s="1"/>
      <c r="BC49" s="1"/>
      <c r="BD49" s="1"/>
      <c r="BE49" s="1"/>
      <c r="BF49" s="8"/>
      <c r="BG49" s="8"/>
      <c r="BH49" s="8"/>
      <c r="BI49" s="8"/>
      <c r="BJ49" s="8"/>
      <c r="BK49" s="8"/>
      <c r="BL49" s="8"/>
      <c r="BM49" s="8"/>
      <c r="BN49" s="8"/>
      <c r="BO49" s="8"/>
      <c r="BP49" s="8"/>
      <c r="BQ49" s="8"/>
      <c r="BR49" s="8"/>
      <c r="BS49" s="8"/>
      <c r="BT49" s="8"/>
      <c r="BU49" s="8"/>
      <c r="BV49" s="8"/>
      <c r="BW49" s="1"/>
      <c r="BX49" s="8"/>
      <c r="BY49" s="8"/>
      <c r="BZ49" s="8"/>
      <c r="CA49" s="8"/>
      <c r="CB49" s="1"/>
      <c r="CC49" s="8"/>
      <c r="CD49" s="1"/>
      <c r="CE49" s="8"/>
      <c r="CF49" s="1"/>
      <c r="CG49" s="8"/>
      <c r="CH49" s="1"/>
    </row>
    <row r="50" spans="2:86" s="211" customFormat="1" ht="13.9">
      <c r="B50" s="44"/>
      <c r="C50" s="44"/>
      <c r="D50" s="1"/>
      <c r="E50" s="1"/>
      <c r="F50" s="1"/>
      <c r="G50" s="1"/>
      <c r="H50" s="8"/>
      <c r="I50" s="8"/>
      <c r="J50" s="8"/>
      <c r="K50" s="8"/>
      <c r="L50" s="44"/>
      <c r="M50" s="8"/>
      <c r="N50" s="8"/>
      <c r="O50" s="8"/>
      <c r="P50" s="8"/>
      <c r="Q50" s="1"/>
      <c r="R50" s="1"/>
      <c r="S50" s="1"/>
      <c r="T50" s="1"/>
      <c r="U50" s="1"/>
      <c r="V50" s="8"/>
      <c r="W50" s="1"/>
      <c r="X50" s="1"/>
      <c r="Y50" s="8"/>
      <c r="Z50" s="8"/>
      <c r="AA50" s="8"/>
      <c r="AB50" s="8"/>
      <c r="AC50" s="8"/>
      <c r="AD50" s="8"/>
      <c r="AE50" s="8"/>
      <c r="AF50" s="1"/>
      <c r="AG50" s="1"/>
      <c r="AH50" s="1"/>
      <c r="AI50" s="1"/>
      <c r="AJ50" s="1"/>
      <c r="AK50" s="1"/>
      <c r="AL50" s="8"/>
      <c r="AM50" s="1"/>
      <c r="AN50" s="1"/>
      <c r="AO50" s="1"/>
      <c r="AP50" s="1"/>
      <c r="AQ50" s="1"/>
      <c r="AR50" s="1"/>
      <c r="AS50" s="1"/>
      <c r="AT50" s="1"/>
      <c r="AU50" s="1"/>
      <c r="AV50" s="1"/>
      <c r="AW50" s="1"/>
      <c r="AX50" s="1"/>
      <c r="AY50" s="1"/>
      <c r="AZ50" s="1"/>
      <c r="BA50" s="1"/>
      <c r="BB50" s="1"/>
      <c r="BC50" s="1"/>
      <c r="BD50" s="1"/>
      <c r="BE50" s="1"/>
      <c r="BF50" s="8"/>
      <c r="BG50" s="8"/>
      <c r="BH50" s="8"/>
      <c r="BI50" s="8"/>
      <c r="BJ50" s="8"/>
      <c r="BK50" s="8"/>
      <c r="BL50" s="8"/>
      <c r="BM50" s="8"/>
      <c r="BN50" s="8"/>
      <c r="BO50" s="8"/>
      <c r="BP50" s="8"/>
      <c r="BQ50" s="8"/>
      <c r="BR50" s="8"/>
      <c r="BS50" s="8"/>
      <c r="BT50" s="8"/>
      <c r="BU50" s="8"/>
      <c r="BV50" s="8"/>
      <c r="BW50" s="1"/>
      <c r="BX50" s="8"/>
      <c r="BY50" s="8"/>
      <c r="BZ50" s="8"/>
      <c r="CA50" s="8"/>
      <c r="CB50" s="1"/>
      <c r="CC50" s="8"/>
      <c r="CD50" s="1"/>
      <c r="CE50" s="8"/>
      <c r="CF50" s="1"/>
      <c r="CG50" s="8"/>
      <c r="CH50" s="1"/>
    </row>
    <row r="51" spans="2:86" s="211" customFormat="1" ht="13.9">
      <c r="B51" s="1"/>
      <c r="C51" s="1"/>
      <c r="D51" s="1"/>
      <c r="E51" s="1"/>
      <c r="F51" s="1"/>
      <c r="G51" s="1"/>
      <c r="H51" s="8"/>
      <c r="I51" s="8"/>
      <c r="J51" s="8"/>
      <c r="K51" s="8"/>
      <c r="L51" s="8"/>
      <c r="M51" s="8"/>
      <c r="N51" s="8"/>
      <c r="O51" s="8"/>
      <c r="P51" s="8"/>
      <c r="Q51" s="1"/>
      <c r="R51" s="1"/>
      <c r="S51" s="1"/>
      <c r="T51" s="1"/>
      <c r="U51" s="1"/>
      <c r="V51" s="8"/>
      <c r="W51" s="1"/>
      <c r="X51" s="1"/>
      <c r="Y51" s="8"/>
      <c r="Z51" s="8"/>
      <c r="AA51" s="8"/>
      <c r="AB51" s="8"/>
      <c r="AC51" s="8"/>
      <c r="AD51" s="8"/>
      <c r="AE51" s="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8"/>
      <c r="BG51" s="8"/>
      <c r="BH51" s="8"/>
      <c r="BI51" s="8"/>
      <c r="BJ51" s="8"/>
      <c r="BK51" s="8"/>
      <c r="BL51" s="8"/>
      <c r="BM51" s="8"/>
      <c r="BN51" s="8"/>
      <c r="BO51" s="8"/>
      <c r="BP51" s="8"/>
      <c r="BQ51" s="8"/>
      <c r="BR51" s="8"/>
      <c r="BS51" s="8"/>
      <c r="BT51" s="8"/>
      <c r="BU51" s="8"/>
      <c r="BV51" s="8"/>
      <c r="BW51" s="1"/>
      <c r="BX51" s="8"/>
      <c r="BY51" s="8"/>
      <c r="BZ51" s="8"/>
      <c r="CA51" s="8"/>
      <c r="CB51" s="1"/>
      <c r="CC51" s="8"/>
      <c r="CD51" s="1"/>
      <c r="CE51" s="8"/>
      <c r="CF51" s="1"/>
      <c r="CG51" s="8"/>
      <c r="CH51" s="1"/>
    </row>
    <row r="52" spans="2:86" s="211" customFormat="1" ht="13.9">
      <c r="B52" s="1"/>
      <c r="C52" s="1"/>
      <c r="D52" s="1"/>
      <c r="E52" s="1"/>
      <c r="F52" s="1"/>
      <c r="G52" s="1"/>
      <c r="H52" s="8"/>
      <c r="I52" s="8"/>
      <c r="J52" s="8"/>
      <c r="K52" s="8"/>
      <c r="L52" s="8"/>
      <c r="M52" s="8"/>
      <c r="N52" s="8"/>
      <c r="O52" s="8"/>
      <c r="P52" s="8"/>
      <c r="Q52" s="1"/>
      <c r="R52" s="1"/>
      <c r="S52" s="1"/>
      <c r="T52" s="1"/>
      <c r="U52" s="1"/>
      <c r="V52" s="8"/>
      <c r="W52" s="1"/>
      <c r="X52" s="1"/>
      <c r="Y52" s="8"/>
      <c r="Z52" s="8"/>
      <c r="AA52" s="8"/>
      <c r="AB52" s="8"/>
      <c r="AC52" s="8"/>
      <c r="AD52" s="8"/>
      <c r="AE52" s="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8"/>
      <c r="BG52" s="8"/>
      <c r="BH52" s="8"/>
      <c r="BI52" s="8"/>
      <c r="BJ52" s="8"/>
      <c r="BK52" s="8"/>
      <c r="BL52" s="8"/>
      <c r="BM52" s="8"/>
      <c r="BN52" s="8"/>
      <c r="BO52" s="8"/>
      <c r="BP52" s="8"/>
      <c r="BQ52" s="8"/>
      <c r="BR52" s="8"/>
      <c r="BS52" s="8"/>
      <c r="BT52" s="8"/>
      <c r="BU52" s="8"/>
      <c r="BV52" s="8"/>
      <c r="BW52" s="1"/>
      <c r="BX52" s="8"/>
      <c r="BY52" s="8"/>
      <c r="BZ52" s="8"/>
      <c r="CA52" s="8"/>
      <c r="CB52" s="1"/>
      <c r="CC52" s="8"/>
      <c r="CD52" s="1"/>
      <c r="CE52" s="8"/>
      <c r="CF52" s="1"/>
      <c r="CG52" s="8"/>
      <c r="CH52" s="1"/>
    </row>
    <row r="53" spans="2:86" s="211" customFormat="1" ht="13.9">
      <c r="B53" s="1"/>
      <c r="C53" s="1"/>
      <c r="D53" s="1"/>
      <c r="E53" s="1"/>
      <c r="F53" s="1"/>
      <c r="G53" s="1"/>
      <c r="H53" s="8"/>
      <c r="I53" s="8"/>
      <c r="J53" s="8"/>
      <c r="K53" s="8"/>
      <c r="L53" s="8"/>
      <c r="M53" s="8"/>
      <c r="N53" s="8"/>
      <c r="O53" s="8"/>
      <c r="P53" s="8"/>
      <c r="Q53" s="1"/>
      <c r="R53" s="1"/>
      <c r="S53" s="1"/>
      <c r="T53" s="1"/>
      <c r="U53" s="1"/>
      <c r="V53" s="8"/>
      <c r="W53" s="1"/>
      <c r="X53" s="1"/>
      <c r="Y53" s="8"/>
      <c r="Z53" s="8"/>
      <c r="AA53" s="8"/>
      <c r="AB53" s="8"/>
      <c r="AC53" s="8"/>
      <c r="AD53" s="8"/>
      <c r="AE53" s="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8"/>
      <c r="BG53" s="8"/>
      <c r="BH53" s="8"/>
      <c r="BI53" s="8"/>
      <c r="BJ53" s="8"/>
      <c r="BK53" s="8"/>
      <c r="BL53" s="8"/>
      <c r="BM53" s="8"/>
      <c r="BN53" s="8"/>
      <c r="BO53" s="8"/>
      <c r="BP53" s="8"/>
      <c r="BQ53" s="8"/>
      <c r="BR53" s="8"/>
      <c r="BS53" s="8"/>
      <c r="BT53" s="8"/>
      <c r="BU53" s="8"/>
      <c r="BV53" s="8"/>
      <c r="BW53" s="1"/>
      <c r="BX53" s="8"/>
      <c r="BY53" s="8"/>
      <c r="BZ53" s="8"/>
      <c r="CA53" s="8"/>
      <c r="CB53" s="1"/>
      <c r="CC53" s="8"/>
      <c r="CD53" s="1"/>
      <c r="CE53" s="8"/>
      <c r="CF53" s="1"/>
      <c r="CG53" s="8"/>
      <c r="CH53" s="1"/>
    </row>
    <row r="54" spans="2:86" s="211" customFormat="1" ht="13.9">
      <c r="B54" s="1"/>
      <c r="C54" s="1"/>
      <c r="D54" s="1"/>
      <c r="E54" s="1"/>
      <c r="F54" s="1"/>
      <c r="G54" s="1"/>
      <c r="H54" s="8"/>
      <c r="I54" s="8"/>
      <c r="J54" s="8"/>
      <c r="K54" s="8"/>
      <c r="L54" s="8"/>
      <c r="M54" s="8"/>
      <c r="N54" s="8"/>
      <c r="O54" s="8"/>
      <c r="P54" s="8"/>
      <c r="Q54" s="1"/>
      <c r="R54" s="1"/>
      <c r="S54" s="1"/>
      <c r="T54" s="1"/>
      <c r="U54" s="1"/>
      <c r="V54" s="8"/>
      <c r="W54" s="1"/>
      <c r="X54" s="1"/>
      <c r="Y54" s="8"/>
      <c r="Z54" s="8"/>
      <c r="AA54" s="8"/>
      <c r="AB54" s="8"/>
      <c r="AC54" s="8"/>
      <c r="AD54" s="8"/>
      <c r="AE54" s="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8"/>
      <c r="BG54" s="8"/>
      <c r="BH54" s="8"/>
      <c r="BI54" s="8"/>
      <c r="BJ54" s="8"/>
      <c r="BK54" s="8"/>
      <c r="BL54" s="8"/>
      <c r="BM54" s="8"/>
      <c r="BN54" s="8"/>
      <c r="BO54" s="8"/>
      <c r="BP54" s="8"/>
      <c r="BQ54" s="8"/>
      <c r="BR54" s="8"/>
      <c r="BS54" s="8"/>
      <c r="BT54" s="8"/>
      <c r="BU54" s="8"/>
      <c r="BV54" s="8"/>
      <c r="BW54" s="1"/>
      <c r="BX54" s="8"/>
      <c r="BY54" s="8"/>
      <c r="BZ54" s="8"/>
      <c r="CA54" s="8"/>
      <c r="CB54" s="1"/>
      <c r="CC54" s="8"/>
      <c r="CD54" s="1"/>
      <c r="CE54" s="8"/>
      <c r="CF54" s="1"/>
      <c r="CG54" s="8"/>
      <c r="CH54" s="1"/>
    </row>
    <row r="55" spans="2:86" s="211" customFormat="1" ht="13.9">
      <c r="B55" s="1"/>
      <c r="C55" s="1"/>
      <c r="D55" s="1"/>
      <c r="E55" s="1"/>
      <c r="F55" s="1"/>
      <c r="G55" s="1"/>
      <c r="H55" s="8"/>
      <c r="I55" s="8"/>
      <c r="J55" s="8"/>
      <c r="K55" s="8"/>
      <c r="L55" s="8"/>
      <c r="M55" s="8"/>
      <c r="N55" s="8"/>
      <c r="O55" s="8"/>
      <c r="P55" s="8"/>
      <c r="Q55" s="1"/>
      <c r="R55" s="1"/>
      <c r="S55" s="1"/>
      <c r="T55" s="49"/>
      <c r="U55" s="1"/>
      <c r="V55" s="1"/>
      <c r="W55" s="1"/>
      <c r="X55" s="1"/>
      <c r="Y55" s="8"/>
      <c r="Z55" s="8"/>
      <c r="AA55" s="8"/>
      <c r="AB55" s="8"/>
      <c r="AC55" s="8"/>
      <c r="AD55" s="8"/>
      <c r="AE55" s="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8"/>
      <c r="BG55" s="8"/>
      <c r="BH55" s="8"/>
      <c r="BI55" s="8"/>
      <c r="BJ55" s="8"/>
      <c r="BK55" s="8"/>
      <c r="BL55" s="8"/>
      <c r="BM55" s="8"/>
      <c r="BN55" s="8"/>
      <c r="BO55" s="8"/>
      <c r="BP55" s="8"/>
      <c r="BQ55" s="8"/>
      <c r="BR55" s="8"/>
      <c r="BS55" s="8"/>
      <c r="BT55" s="8"/>
      <c r="BU55" s="8"/>
      <c r="BV55" s="8"/>
      <c r="BW55" s="1"/>
      <c r="BX55" s="8"/>
      <c r="BY55" s="8"/>
      <c r="BZ55" s="8"/>
      <c r="CA55" s="8"/>
      <c r="CB55" s="1"/>
      <c r="CC55" s="8"/>
      <c r="CD55" s="1"/>
      <c r="CE55" s="8"/>
      <c r="CF55" s="1"/>
      <c r="CG55" s="8"/>
      <c r="CH55" s="1"/>
    </row>
    <row r="56" spans="2:86" s="211" customFormat="1" ht="13.9">
      <c r="B56" s="1"/>
      <c r="C56" s="1"/>
      <c r="D56" s="1"/>
      <c r="E56" s="1"/>
      <c r="F56" s="1"/>
      <c r="G56" s="1"/>
      <c r="H56" s="8"/>
      <c r="I56" s="8"/>
      <c r="J56" s="8"/>
      <c r="K56" s="8"/>
      <c r="L56" s="8"/>
      <c r="M56" s="8"/>
      <c r="N56" s="8"/>
      <c r="O56" s="8"/>
      <c r="P56" s="8"/>
      <c r="Q56" s="1"/>
      <c r="R56" s="1"/>
      <c r="S56" s="1"/>
      <c r="T56" s="1"/>
      <c r="U56" s="1"/>
      <c r="V56" s="8"/>
      <c r="W56" s="1"/>
      <c r="X56" s="1"/>
      <c r="Y56" s="8"/>
      <c r="Z56" s="8"/>
      <c r="AA56" s="8"/>
      <c r="AB56" s="8"/>
      <c r="AC56" s="8"/>
      <c r="AD56" s="8"/>
      <c r="AE56" s="8"/>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8"/>
      <c r="BG56" s="8"/>
      <c r="BH56" s="8"/>
      <c r="BI56" s="8"/>
      <c r="BJ56" s="8"/>
      <c r="BK56" s="8"/>
      <c r="BL56" s="8"/>
      <c r="BM56" s="8"/>
      <c r="BN56" s="8"/>
      <c r="BO56" s="8"/>
      <c r="BP56" s="8"/>
      <c r="BQ56" s="8"/>
      <c r="BR56" s="8"/>
      <c r="BS56" s="8"/>
      <c r="BT56" s="8"/>
      <c r="BU56" s="8"/>
      <c r="BV56" s="8"/>
      <c r="BW56" s="1"/>
      <c r="BX56" s="8"/>
      <c r="BY56" s="8"/>
      <c r="BZ56" s="8"/>
      <c r="CA56" s="8"/>
      <c r="CB56" s="1"/>
      <c r="CC56" s="8"/>
      <c r="CD56" s="1"/>
      <c r="CE56" s="8"/>
      <c r="CF56" s="1"/>
      <c r="CG56" s="8"/>
      <c r="CH56" s="1"/>
    </row>
    <row r="57" spans="2:86" s="211" customFormat="1" ht="13.9">
      <c r="B57" s="1"/>
      <c r="C57" s="1"/>
      <c r="D57" s="1"/>
      <c r="E57" s="1"/>
      <c r="F57" s="1"/>
      <c r="G57" s="1"/>
      <c r="H57" s="8"/>
      <c r="I57" s="8"/>
      <c r="J57" s="8"/>
      <c r="K57" s="8"/>
      <c r="L57" s="8"/>
      <c r="M57" s="8"/>
      <c r="N57" s="8"/>
      <c r="O57" s="8"/>
      <c r="P57" s="8"/>
      <c r="Q57" s="1"/>
      <c r="R57" s="1"/>
      <c r="S57" s="1"/>
      <c r="T57" s="1"/>
      <c r="U57" s="1"/>
      <c r="V57" s="8"/>
      <c r="W57" s="1"/>
      <c r="X57" s="1"/>
      <c r="Y57" s="8"/>
      <c r="Z57" s="8"/>
      <c r="AA57" s="8"/>
      <c r="AB57" s="8"/>
      <c r="AC57" s="8"/>
      <c r="AD57" s="8"/>
      <c r="AE57" s="8"/>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8"/>
      <c r="BG57" s="8"/>
      <c r="BH57" s="8"/>
      <c r="BI57" s="8"/>
      <c r="BJ57" s="8"/>
      <c r="BK57" s="8"/>
      <c r="BL57" s="8"/>
      <c r="BM57" s="8"/>
      <c r="BN57" s="8"/>
      <c r="BO57" s="8"/>
      <c r="BP57" s="8"/>
      <c r="BQ57" s="8"/>
      <c r="BR57" s="8"/>
      <c r="BS57" s="8"/>
      <c r="BT57" s="8"/>
      <c r="BU57" s="8"/>
      <c r="BV57" s="8"/>
      <c r="BW57" s="1"/>
      <c r="BX57" s="8"/>
      <c r="BY57" s="8"/>
      <c r="BZ57" s="8"/>
      <c r="CA57" s="8"/>
      <c r="CB57" s="1"/>
      <c r="CC57" s="8"/>
      <c r="CD57" s="1"/>
      <c r="CE57" s="8"/>
      <c r="CF57" s="1"/>
      <c r="CG57" s="8"/>
      <c r="CH57" s="1"/>
    </row>
    <row r="58" spans="2:86" s="211" customFormat="1" ht="13.9">
      <c r="B58" s="1"/>
      <c r="C58" s="1"/>
      <c r="D58" s="8"/>
      <c r="E58" s="8"/>
      <c r="F58" s="1"/>
      <c r="G58" s="1"/>
      <c r="H58" s="1"/>
      <c r="I58" s="1"/>
      <c r="J58" s="1"/>
      <c r="K58" s="1"/>
      <c r="L58" s="8"/>
      <c r="M58" s="8"/>
      <c r="N58" s="8"/>
      <c r="O58" s="8"/>
      <c r="P58" s="8"/>
      <c r="Q58" s="1"/>
      <c r="R58" s="1"/>
      <c r="S58" s="1"/>
      <c r="T58" s="1"/>
      <c r="U58" s="1"/>
      <c r="V58" s="8"/>
      <c r="W58" s="1"/>
      <c r="X58" s="1"/>
      <c r="Y58" s="8"/>
      <c r="Z58" s="8"/>
      <c r="AA58" s="8"/>
      <c r="AB58" s="8"/>
      <c r="AC58" s="8"/>
      <c r="AD58" s="8"/>
      <c r="AE58" s="8"/>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8"/>
      <c r="BG58" s="8"/>
      <c r="BH58" s="8"/>
      <c r="BI58" s="8"/>
      <c r="BJ58" s="8"/>
      <c r="BK58" s="8"/>
      <c r="BL58" s="8"/>
      <c r="BM58" s="8"/>
      <c r="BN58" s="8"/>
      <c r="BO58" s="8"/>
      <c r="BP58" s="8"/>
      <c r="BQ58" s="8"/>
      <c r="BR58" s="8"/>
      <c r="BS58" s="8"/>
      <c r="BT58" s="8"/>
      <c r="BU58" s="8"/>
      <c r="BV58" s="8"/>
      <c r="BW58" s="1"/>
      <c r="BX58" s="8"/>
      <c r="BY58" s="8"/>
      <c r="BZ58" s="8"/>
      <c r="CA58" s="8"/>
      <c r="CB58" s="1"/>
      <c r="CC58" s="8"/>
      <c r="CD58" s="1"/>
      <c r="CE58" s="8"/>
      <c r="CF58" s="1"/>
      <c r="CG58" s="8"/>
      <c r="CH58" s="1"/>
    </row>
    <row r="59" spans="2:86" s="211" customFormat="1" ht="13.9">
      <c r="B59" s="1"/>
      <c r="C59" s="1"/>
      <c r="D59" s="8"/>
      <c r="E59" s="8"/>
      <c r="F59" s="8"/>
      <c r="G59" s="8"/>
      <c r="H59" s="8"/>
      <c r="I59" s="1"/>
      <c r="J59" s="1"/>
      <c r="K59" s="1"/>
      <c r="L59" s="1"/>
      <c r="M59" s="1"/>
      <c r="N59" s="8"/>
      <c r="O59" s="8"/>
      <c r="P59" s="8"/>
      <c r="Q59" s="1"/>
      <c r="R59" s="1"/>
      <c r="S59" s="1"/>
      <c r="T59" s="1"/>
      <c r="U59" s="1"/>
      <c r="V59" s="8"/>
      <c r="W59" s="1"/>
      <c r="X59" s="1"/>
      <c r="Y59" s="8"/>
      <c r="Z59" s="8"/>
      <c r="AA59" s="8"/>
      <c r="AB59" s="8"/>
      <c r="AC59" s="8"/>
      <c r="AD59" s="8"/>
      <c r="AE59" s="8"/>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8"/>
      <c r="BG59" s="8"/>
      <c r="BH59" s="8"/>
      <c r="BI59" s="8"/>
      <c r="BJ59" s="8"/>
      <c r="BK59" s="8"/>
      <c r="BL59" s="8"/>
      <c r="BM59" s="8"/>
      <c r="BN59" s="8"/>
      <c r="BO59" s="8"/>
      <c r="BP59" s="8"/>
      <c r="BQ59" s="8"/>
      <c r="BR59" s="8"/>
      <c r="BS59" s="8"/>
      <c r="BT59" s="8"/>
      <c r="BU59" s="8"/>
      <c r="BV59" s="8"/>
      <c r="BW59" s="1"/>
      <c r="BX59" s="8"/>
      <c r="BY59" s="8"/>
      <c r="BZ59" s="8"/>
      <c r="CA59" s="8"/>
      <c r="CB59" s="1"/>
      <c r="CC59" s="8"/>
      <c r="CD59" s="1"/>
      <c r="CE59" s="8"/>
      <c r="CF59" s="1"/>
      <c r="CG59" s="8"/>
      <c r="CH59" s="1"/>
    </row>
    <row r="60" spans="2:86" s="211" customFormat="1" ht="13.9">
      <c r="B60" s="1"/>
      <c r="C60" s="1"/>
      <c r="D60" s="8"/>
      <c r="E60" s="8"/>
      <c r="F60" s="8"/>
      <c r="G60" s="8"/>
      <c r="H60" s="8"/>
      <c r="I60" s="1"/>
      <c r="J60" s="1"/>
      <c r="K60" s="1"/>
      <c r="L60" s="1"/>
      <c r="M60" s="1"/>
      <c r="N60" s="8"/>
      <c r="O60" s="8"/>
      <c r="P60" s="8"/>
      <c r="Q60" s="1"/>
      <c r="R60" s="1"/>
      <c r="S60" s="1"/>
      <c r="T60" s="1"/>
      <c r="U60" s="1"/>
      <c r="V60" s="8"/>
      <c r="W60" s="1"/>
      <c r="X60" s="1"/>
      <c r="Y60" s="8"/>
      <c r="Z60" s="8"/>
      <c r="AA60" s="8"/>
      <c r="AB60" s="8"/>
      <c r="AC60" s="8"/>
      <c r="AD60" s="8"/>
      <c r="AE60" s="8"/>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8"/>
      <c r="BG60" s="8"/>
      <c r="BH60" s="8"/>
      <c r="BI60" s="8"/>
      <c r="BJ60" s="8"/>
      <c r="BK60" s="8"/>
      <c r="BL60" s="8"/>
      <c r="BM60" s="8"/>
      <c r="BN60" s="8"/>
      <c r="BO60" s="8"/>
      <c r="BP60" s="8"/>
      <c r="BQ60" s="8"/>
      <c r="BR60" s="8"/>
      <c r="BS60" s="8"/>
      <c r="BT60" s="8"/>
      <c r="BU60" s="8"/>
      <c r="BV60" s="8"/>
      <c r="BW60" s="1"/>
      <c r="BX60" s="8"/>
      <c r="BY60" s="8"/>
      <c r="BZ60" s="8"/>
      <c r="CA60" s="8"/>
      <c r="CB60" s="1"/>
      <c r="CC60" s="8"/>
      <c r="CD60" s="1"/>
      <c r="CE60" s="8"/>
      <c r="CF60" s="1"/>
      <c r="CG60" s="8"/>
      <c r="CH60" s="1"/>
    </row>
    <row r="61" spans="2:86" s="211" customFormat="1" ht="18.600000000000001">
      <c r="B61" s="1"/>
      <c r="C61" s="1"/>
      <c r="D61" s="8"/>
      <c r="E61" s="8"/>
      <c r="F61" s="60"/>
      <c r="G61" s="60"/>
      <c r="H61" s="1"/>
      <c r="I61" s="8"/>
      <c r="J61" s="8"/>
      <c r="K61" s="8"/>
      <c r="L61" s="8"/>
      <c r="M61" s="8"/>
      <c r="N61" s="8"/>
      <c r="O61" s="8"/>
      <c r="P61" s="8"/>
      <c r="Q61" s="1"/>
      <c r="R61" s="1"/>
      <c r="S61" s="1"/>
      <c r="T61" s="1"/>
      <c r="U61" s="1"/>
      <c r="V61" s="8"/>
      <c r="W61" s="1"/>
      <c r="X61" s="1"/>
      <c r="Y61" s="8"/>
      <c r="Z61" s="8"/>
      <c r="AA61" s="8"/>
      <c r="AB61" s="8"/>
      <c r="AC61" s="8"/>
      <c r="AD61" s="8"/>
      <c r="AE61" s="8"/>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8"/>
      <c r="BG61" s="8"/>
      <c r="BH61" s="8"/>
      <c r="BI61" s="8"/>
      <c r="BJ61" s="8"/>
      <c r="BK61" s="8"/>
      <c r="BL61" s="8"/>
      <c r="BM61" s="8"/>
      <c r="BN61" s="8"/>
      <c r="BO61" s="8"/>
      <c r="BP61" s="8"/>
      <c r="BQ61" s="8"/>
      <c r="BR61" s="8"/>
      <c r="BS61" s="8"/>
      <c r="BT61" s="8"/>
      <c r="BU61" s="8"/>
      <c r="BV61" s="8"/>
      <c r="BW61" s="1"/>
      <c r="BX61" s="8"/>
      <c r="BY61" s="8"/>
      <c r="BZ61" s="8"/>
      <c r="CA61" s="8"/>
      <c r="CB61" s="1"/>
      <c r="CC61" s="8"/>
      <c r="CD61" s="1"/>
      <c r="CE61" s="8"/>
      <c r="CF61" s="1"/>
      <c r="CG61" s="8"/>
      <c r="CH61" s="1"/>
    </row>
    <row r="62" spans="2:86" s="211" customFormat="1" ht="13.9">
      <c r="B62" s="1"/>
      <c r="C62" s="1"/>
      <c r="D62" s="8"/>
      <c r="E62" s="8"/>
      <c r="F62" s="1"/>
      <c r="G62" s="1"/>
      <c r="H62" s="1"/>
      <c r="I62" s="8"/>
      <c r="J62" s="8"/>
      <c r="K62" s="8"/>
      <c r="L62" s="8"/>
      <c r="M62" s="8"/>
      <c r="N62" s="8"/>
      <c r="O62" s="8"/>
      <c r="P62" s="8"/>
      <c r="Q62" s="1"/>
      <c r="R62" s="1"/>
      <c r="S62" s="1"/>
      <c r="T62" s="1"/>
      <c r="U62" s="1"/>
      <c r="V62" s="8"/>
      <c r="W62" s="1"/>
      <c r="X62" s="1"/>
      <c r="Y62" s="8"/>
      <c r="Z62" s="8"/>
      <c r="AA62" s="8"/>
      <c r="AB62" s="8"/>
      <c r="AC62" s="8"/>
      <c r="AD62" s="8"/>
      <c r="AE62" s="8"/>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8"/>
      <c r="BG62" s="8"/>
      <c r="BH62" s="8"/>
      <c r="BI62" s="8"/>
      <c r="BJ62" s="8"/>
      <c r="BK62" s="8"/>
      <c r="BL62" s="8"/>
      <c r="BM62" s="8"/>
      <c r="BN62" s="8"/>
      <c r="BO62" s="8"/>
      <c r="BP62" s="8"/>
      <c r="BQ62" s="8"/>
      <c r="BR62" s="8"/>
      <c r="BS62" s="8"/>
      <c r="BT62" s="8"/>
      <c r="BU62" s="8"/>
      <c r="BV62" s="8"/>
      <c r="BW62" s="1"/>
      <c r="BX62" s="8"/>
      <c r="BY62" s="8"/>
      <c r="BZ62" s="8"/>
      <c r="CA62" s="8"/>
      <c r="CB62" s="1"/>
      <c r="CC62" s="8"/>
      <c r="CD62" s="1"/>
      <c r="CE62" s="8"/>
      <c r="CF62" s="1"/>
      <c r="CG62" s="8"/>
      <c r="CH62" s="1"/>
    </row>
    <row r="63" spans="2:86" s="211" customFormat="1" ht="13.9">
      <c r="B63" s="1"/>
      <c r="C63" s="1"/>
      <c r="D63" s="8"/>
      <c r="E63" s="8"/>
      <c r="F63" s="1"/>
      <c r="G63" s="1"/>
      <c r="H63" s="1"/>
      <c r="I63" s="8"/>
      <c r="J63" s="8"/>
      <c r="K63" s="8"/>
      <c r="L63" s="8"/>
      <c r="M63" s="8"/>
      <c r="N63" s="8"/>
      <c r="O63" s="8"/>
      <c r="P63" s="8"/>
      <c r="Q63" s="1"/>
      <c r="R63" s="1"/>
      <c r="S63" s="1"/>
      <c r="T63" s="1"/>
      <c r="U63" s="1"/>
      <c r="V63" s="8"/>
      <c r="W63" s="1"/>
      <c r="X63" s="1"/>
      <c r="Y63" s="8"/>
      <c r="Z63" s="8"/>
      <c r="AA63" s="8"/>
      <c r="AB63" s="8"/>
      <c r="AC63" s="8"/>
      <c r="AD63" s="8"/>
      <c r="AE63" s="8"/>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8"/>
      <c r="BG63" s="8"/>
      <c r="BH63" s="8"/>
      <c r="BI63" s="8"/>
      <c r="BJ63" s="8"/>
      <c r="BK63" s="8"/>
      <c r="BL63" s="8"/>
      <c r="BM63" s="8"/>
      <c r="BN63" s="8"/>
      <c r="BO63" s="8"/>
      <c r="BP63" s="8"/>
      <c r="BQ63" s="8"/>
      <c r="BR63" s="8"/>
      <c r="BS63" s="8"/>
      <c r="BT63" s="8"/>
      <c r="BU63" s="8"/>
      <c r="BV63" s="8"/>
      <c r="BW63" s="1"/>
      <c r="BX63" s="8"/>
      <c r="BY63" s="8"/>
      <c r="BZ63" s="8"/>
      <c r="CA63" s="8"/>
      <c r="CB63" s="1"/>
      <c r="CC63" s="8"/>
      <c r="CD63" s="1"/>
      <c r="CE63" s="8"/>
      <c r="CF63" s="1"/>
      <c r="CG63" s="8"/>
      <c r="CH63" s="1"/>
    </row>
    <row r="64" spans="2:86" s="211" customFormat="1" ht="13.9">
      <c r="B64" s="1"/>
      <c r="C64" s="1"/>
      <c r="D64" s="8"/>
      <c r="E64" s="8"/>
      <c r="F64" s="1"/>
      <c r="G64" s="1"/>
      <c r="H64" s="1"/>
      <c r="I64" s="8"/>
      <c r="J64" s="8"/>
      <c r="K64" s="8"/>
      <c r="L64" s="8"/>
      <c r="M64" s="8"/>
      <c r="N64" s="8"/>
      <c r="O64" s="8"/>
      <c r="P64" s="8"/>
      <c r="Q64" s="1"/>
      <c r="R64" s="1"/>
      <c r="S64" s="1"/>
      <c r="T64" s="1"/>
      <c r="U64" s="1"/>
      <c r="V64" s="8"/>
      <c r="W64" s="1"/>
      <c r="X64" s="1"/>
      <c r="Y64" s="8"/>
      <c r="Z64" s="8"/>
      <c r="AA64" s="8"/>
      <c r="AB64" s="8"/>
      <c r="AC64" s="8"/>
      <c r="AD64" s="8"/>
      <c r="AE64" s="8"/>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8"/>
      <c r="BG64" s="8"/>
      <c r="BH64" s="8"/>
      <c r="BI64" s="8"/>
      <c r="BJ64" s="8"/>
      <c r="BK64" s="8"/>
      <c r="BL64" s="8"/>
      <c r="BM64" s="8"/>
      <c r="BN64" s="8"/>
      <c r="BO64" s="8"/>
      <c r="BP64" s="8"/>
      <c r="BQ64" s="8"/>
      <c r="BR64" s="8"/>
      <c r="BS64" s="8"/>
      <c r="BT64" s="8"/>
      <c r="BU64" s="8"/>
      <c r="BV64" s="8"/>
      <c r="BW64" s="1"/>
      <c r="BX64" s="8"/>
      <c r="BY64" s="8"/>
      <c r="BZ64" s="8"/>
      <c r="CA64" s="8"/>
      <c r="CB64" s="1"/>
      <c r="CC64" s="8"/>
      <c r="CD64" s="1"/>
      <c r="CE64" s="8"/>
      <c r="CF64" s="1"/>
      <c r="CG64" s="8"/>
      <c r="CH64" s="1"/>
    </row>
    <row r="65" spans="2:86" s="211" customFormat="1" ht="13.9">
      <c r="B65" s="1"/>
      <c r="C65" s="1"/>
      <c r="D65" s="8"/>
      <c r="E65" s="8"/>
      <c r="F65" s="1"/>
      <c r="G65" s="1"/>
      <c r="H65" s="1"/>
      <c r="I65" s="8"/>
      <c r="J65" s="8"/>
      <c r="K65" s="8"/>
      <c r="L65" s="8"/>
      <c r="M65" s="8"/>
      <c r="N65" s="8"/>
      <c r="O65" s="8"/>
      <c r="P65" s="8"/>
      <c r="Q65" s="1"/>
      <c r="R65" s="1"/>
      <c r="S65" s="1"/>
      <c r="T65" s="1"/>
      <c r="U65" s="1"/>
      <c r="V65" s="8"/>
      <c r="W65" s="1"/>
      <c r="X65" s="1"/>
      <c r="Y65" s="8"/>
      <c r="Z65" s="8"/>
      <c r="AA65" s="8"/>
      <c r="AB65" s="8"/>
      <c r="AC65" s="8"/>
      <c r="AD65" s="8"/>
      <c r="AE65" s="8"/>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8"/>
      <c r="BG65" s="8"/>
      <c r="BH65" s="8"/>
      <c r="BI65" s="8"/>
      <c r="BJ65" s="8"/>
      <c r="BK65" s="8"/>
      <c r="BL65" s="8"/>
      <c r="BM65" s="8"/>
      <c r="BN65" s="8"/>
      <c r="BO65" s="8"/>
      <c r="BP65" s="8"/>
      <c r="BQ65" s="8"/>
      <c r="BR65" s="8"/>
      <c r="BS65" s="8"/>
      <c r="BT65" s="8"/>
      <c r="BU65" s="8"/>
      <c r="BV65" s="8"/>
      <c r="BW65" s="1"/>
      <c r="BX65" s="8"/>
      <c r="BY65" s="8"/>
      <c r="BZ65" s="8"/>
      <c r="CA65" s="8"/>
      <c r="CB65" s="1"/>
      <c r="CC65" s="8"/>
      <c r="CD65" s="1"/>
      <c r="CE65" s="8"/>
      <c r="CF65" s="1"/>
      <c r="CG65" s="8"/>
      <c r="CH65" s="1"/>
    </row>
    <row r="66" spans="2:86" s="211" customFormat="1" ht="13.9">
      <c r="B66" s="1"/>
      <c r="C66" s="1"/>
      <c r="D66" s="8"/>
      <c r="E66" s="8"/>
      <c r="F66" s="1"/>
      <c r="G66" s="1"/>
      <c r="H66" s="1"/>
      <c r="I66" s="8"/>
      <c r="J66" s="8"/>
      <c r="K66" s="8"/>
      <c r="L66" s="8"/>
      <c r="M66" s="8"/>
      <c r="N66" s="8"/>
      <c r="O66" s="8"/>
      <c r="P66" s="8"/>
      <c r="Q66" s="1"/>
      <c r="R66" s="1"/>
      <c r="S66" s="1"/>
      <c r="T66" s="1"/>
      <c r="U66" s="1"/>
      <c r="V66" s="8"/>
      <c r="W66" s="1"/>
      <c r="X66" s="1"/>
      <c r="Y66" s="8"/>
      <c r="Z66" s="8"/>
      <c r="AA66" s="8"/>
      <c r="AB66" s="8"/>
      <c r="AC66" s="8"/>
      <c r="AD66" s="8"/>
      <c r="AE66" s="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8"/>
      <c r="BG66" s="8"/>
      <c r="BH66" s="8"/>
      <c r="BI66" s="8"/>
      <c r="BJ66" s="8"/>
      <c r="BK66" s="8"/>
      <c r="BL66" s="8"/>
      <c r="BM66" s="8"/>
      <c r="BN66" s="8"/>
      <c r="BO66" s="8"/>
      <c r="BP66" s="8"/>
      <c r="BQ66" s="8"/>
      <c r="BR66" s="8"/>
      <c r="BS66" s="8"/>
      <c r="BT66" s="8"/>
      <c r="BU66" s="8"/>
      <c r="BV66" s="8"/>
      <c r="BW66" s="1"/>
      <c r="BX66" s="8"/>
      <c r="BY66" s="8"/>
      <c r="BZ66" s="8"/>
      <c r="CA66" s="8"/>
      <c r="CB66" s="1"/>
      <c r="CC66" s="8"/>
      <c r="CD66" s="1"/>
      <c r="CE66" s="8"/>
      <c r="CF66" s="1"/>
      <c r="CG66" s="8"/>
      <c r="CH66" s="1"/>
    </row>
    <row r="67" spans="2:86" s="211" customFormat="1" ht="13.9">
      <c r="B67" s="1"/>
      <c r="C67" s="1"/>
      <c r="D67" s="8"/>
      <c r="E67" s="8"/>
      <c r="F67" s="1"/>
      <c r="G67" s="1"/>
      <c r="H67" s="1"/>
      <c r="I67" s="8"/>
      <c r="J67" s="8"/>
      <c r="K67" s="8"/>
      <c r="L67" s="8"/>
      <c r="M67" s="8"/>
      <c r="N67" s="8"/>
      <c r="O67" s="8"/>
      <c r="P67" s="8"/>
      <c r="Q67" s="1"/>
      <c r="R67" s="1"/>
      <c r="S67" s="1"/>
      <c r="T67" s="1"/>
      <c r="U67" s="1"/>
      <c r="V67" s="8"/>
      <c r="W67" s="1"/>
      <c r="X67" s="1"/>
      <c r="Y67" s="8"/>
      <c r="Z67" s="8"/>
      <c r="AA67" s="8"/>
      <c r="AB67" s="8"/>
      <c r="AC67" s="8"/>
      <c r="AD67" s="8"/>
      <c r="AE67" s="8"/>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1"/>
      <c r="CG67" s="8"/>
      <c r="CH67" s="1"/>
    </row>
    <row r="68" spans="2:86" s="211" customFormat="1" ht="13.9">
      <c r="B68" s="1"/>
      <c r="C68" s="1"/>
      <c r="D68" s="8"/>
      <c r="E68" s="8"/>
      <c r="F68" s="1"/>
      <c r="G68" s="1"/>
      <c r="H68" s="1"/>
      <c r="I68" s="8"/>
      <c r="J68" s="8"/>
      <c r="K68" s="8"/>
      <c r="L68" s="8"/>
      <c r="M68" s="8"/>
      <c r="N68" s="8"/>
      <c r="O68" s="8"/>
      <c r="P68" s="8"/>
      <c r="Q68" s="1"/>
      <c r="R68" s="1"/>
      <c r="S68" s="1"/>
      <c r="T68" s="1"/>
      <c r="U68" s="1"/>
      <c r="V68" s="8"/>
      <c r="W68" s="1"/>
      <c r="X68" s="1"/>
      <c r="Y68" s="8"/>
      <c r="Z68" s="8"/>
      <c r="AA68" s="8"/>
      <c r="AB68" s="8"/>
      <c r="AC68" s="8"/>
      <c r="AD68" s="8"/>
      <c r="AE68" s="8"/>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1"/>
      <c r="CG68" s="8"/>
      <c r="CH68" s="1"/>
    </row>
    <row r="69" spans="2:86" s="211" customFormat="1" ht="13.9">
      <c r="B69" s="1"/>
      <c r="C69" s="1"/>
      <c r="D69" s="8"/>
      <c r="E69" s="8"/>
      <c r="F69" s="1"/>
      <c r="G69" s="1"/>
      <c r="H69" s="1"/>
      <c r="I69" s="8"/>
      <c r="J69" s="8"/>
      <c r="K69" s="8"/>
      <c r="L69" s="8"/>
      <c r="M69" s="8"/>
      <c r="N69" s="8"/>
      <c r="O69" s="8"/>
      <c r="P69" s="8"/>
      <c r="Q69" s="1"/>
      <c r="R69" s="1"/>
      <c r="S69" s="1"/>
      <c r="T69" s="1"/>
      <c r="U69" s="1"/>
      <c r="V69" s="8"/>
      <c r="W69" s="1"/>
      <c r="X69" s="1"/>
      <c r="Y69" s="8"/>
      <c r="Z69" s="8"/>
      <c r="AA69" s="8"/>
      <c r="AB69" s="8"/>
      <c r="AC69" s="8"/>
      <c r="AD69" s="8"/>
      <c r="AE69" s="8"/>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1"/>
      <c r="CG69" s="8"/>
      <c r="CH69" s="1"/>
    </row>
    <row r="70" spans="2:86" s="211" customFormat="1" ht="13.9">
      <c r="B70" s="1"/>
      <c r="C70" s="1"/>
      <c r="D70" s="8"/>
      <c r="E70" s="8"/>
      <c r="F70" s="1"/>
      <c r="G70" s="1"/>
      <c r="H70" s="1"/>
      <c r="I70" s="8"/>
      <c r="J70" s="8"/>
      <c r="K70" s="8"/>
      <c r="L70" s="8"/>
      <c r="M70" s="8"/>
      <c r="N70" s="8"/>
      <c r="O70" s="8"/>
      <c r="P70" s="8"/>
      <c r="Q70" s="1"/>
      <c r="R70" s="1"/>
      <c r="S70" s="1"/>
      <c r="T70" s="1"/>
      <c r="U70" s="1"/>
      <c r="V70" s="8"/>
      <c r="W70" s="1"/>
      <c r="X70" s="1"/>
      <c r="Y70" s="8"/>
      <c r="Z70" s="8"/>
      <c r="AA70" s="8"/>
      <c r="AB70" s="8"/>
      <c r="AC70" s="8"/>
      <c r="AD70" s="8"/>
      <c r="AE70" s="8"/>
      <c r="AF70" s="1"/>
      <c r="AG70" s="1"/>
      <c r="AH70" s="1"/>
      <c r="AI70" s="1"/>
      <c r="AJ70" s="1"/>
      <c r="AK70" s="1"/>
      <c r="AL70" s="8"/>
      <c r="AM70" s="1"/>
      <c r="AN70" s="1"/>
      <c r="AO70" s="1"/>
      <c r="AP70" s="49"/>
      <c r="AQ70" s="49"/>
      <c r="AR70" s="49"/>
      <c r="AS70" s="1"/>
      <c r="AT70" s="1"/>
      <c r="AU70" s="1"/>
      <c r="AV70" s="1"/>
      <c r="AW70" s="1"/>
      <c r="AX70" s="1"/>
      <c r="AY70" s="61"/>
      <c r="AZ70" s="1"/>
      <c r="BA70" s="1"/>
      <c r="BB70" s="1"/>
      <c r="BC70" s="1"/>
      <c r="BD70" s="1"/>
      <c r="BE70" s="1"/>
      <c r="BF70" s="1"/>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1"/>
      <c r="CG70" s="8"/>
      <c r="CH70" s="1"/>
    </row>
    <row r="71" spans="2:86" s="211" customFormat="1" ht="13.9">
      <c r="B71" s="1"/>
      <c r="C71" s="1"/>
      <c r="D71" s="8"/>
      <c r="E71" s="8"/>
      <c r="F71" s="1"/>
      <c r="G71" s="1"/>
      <c r="H71" s="1"/>
      <c r="I71" s="8"/>
      <c r="J71" s="8"/>
      <c r="K71" s="8"/>
      <c r="L71" s="8"/>
      <c r="M71" s="8"/>
      <c r="N71" s="8"/>
      <c r="O71" s="8"/>
      <c r="P71" s="8"/>
      <c r="Q71" s="1"/>
      <c r="R71" s="1"/>
      <c r="S71" s="1"/>
      <c r="T71" s="1"/>
      <c r="U71" s="1"/>
      <c r="V71" s="8"/>
      <c r="W71" s="1"/>
      <c r="X71" s="1"/>
      <c r="Y71" s="8"/>
      <c r="Z71" s="8"/>
      <c r="AA71" s="8"/>
      <c r="AB71" s="8"/>
      <c r="AC71" s="8"/>
      <c r="AD71" s="8"/>
      <c r="AE71" s="8"/>
      <c r="AF71" s="1"/>
      <c r="AG71" s="1"/>
      <c r="AH71" s="1"/>
      <c r="AI71" s="1"/>
      <c r="AJ71" s="1"/>
      <c r="AK71" s="1"/>
      <c r="AL71" s="8"/>
      <c r="AM71" s="1"/>
      <c r="AN71" s="1"/>
      <c r="AO71" s="1"/>
      <c r="AP71" s="50"/>
      <c r="AQ71" s="1"/>
      <c r="AR71" s="1"/>
      <c r="AS71" s="1"/>
      <c r="AT71" s="1"/>
      <c r="AU71" s="61"/>
      <c r="AV71" s="61"/>
      <c r="AW71" s="61"/>
      <c r="AX71" s="61"/>
      <c r="AY71" s="61"/>
      <c r="AZ71" s="1"/>
      <c r="BA71" s="1"/>
      <c r="BB71" s="1"/>
      <c r="BC71" s="1"/>
      <c r="BD71" s="1"/>
      <c r="BE71" s="1"/>
      <c r="BF71" s="1"/>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1"/>
      <c r="CG71" s="8"/>
      <c r="CH71" s="1"/>
    </row>
    <row r="72" spans="2:86" s="211" customFormat="1" ht="13.9">
      <c r="B72" s="1"/>
      <c r="C72" s="1"/>
      <c r="D72" s="8"/>
      <c r="E72" s="8"/>
      <c r="F72" s="1"/>
      <c r="G72" s="1"/>
      <c r="H72" s="1"/>
      <c r="I72" s="8"/>
      <c r="J72" s="8"/>
      <c r="K72" s="8"/>
      <c r="L72" s="8"/>
      <c r="M72" s="8"/>
      <c r="N72" s="8"/>
      <c r="O72" s="8"/>
      <c r="P72" s="8"/>
      <c r="Q72" s="1"/>
      <c r="R72" s="1"/>
      <c r="S72" s="1"/>
      <c r="T72" s="1"/>
      <c r="U72" s="1"/>
      <c r="V72" s="8"/>
      <c r="W72" s="1"/>
      <c r="X72" s="1"/>
      <c r="Y72" s="8"/>
      <c r="Z72" s="8"/>
      <c r="AA72" s="8"/>
      <c r="AB72" s="8"/>
      <c r="AC72" s="8"/>
      <c r="AD72" s="8"/>
      <c r="AE72" s="8"/>
      <c r="AF72" s="1"/>
      <c r="AG72" s="1"/>
      <c r="AH72" s="1"/>
      <c r="AI72" s="1"/>
      <c r="AJ72" s="1"/>
      <c r="AK72" s="1"/>
      <c r="AL72" s="8"/>
      <c r="AM72" s="1"/>
      <c r="AN72" s="1"/>
      <c r="AO72" s="1"/>
      <c r="AP72" s="50"/>
      <c r="AQ72" s="1"/>
      <c r="AR72" s="1"/>
      <c r="AS72" s="1"/>
      <c r="AT72" s="1"/>
      <c r="AU72" s="1"/>
      <c r="AV72" s="1"/>
      <c r="AW72" s="1"/>
      <c r="AX72" s="1"/>
      <c r="AY72" s="1"/>
      <c r="AZ72" s="1"/>
      <c r="BA72" s="1"/>
      <c r="BB72" s="1"/>
      <c r="BC72" s="1"/>
      <c r="BD72" s="1"/>
      <c r="BE72" s="1"/>
      <c r="BF72" s="1"/>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1"/>
      <c r="CG72" s="8"/>
      <c r="CH72" s="1"/>
    </row>
    <row r="73" spans="2:86" s="211" customFormat="1" ht="13.9">
      <c r="B73" s="1"/>
      <c r="C73" s="1"/>
      <c r="D73" s="8"/>
      <c r="E73" s="8"/>
      <c r="F73" s="1"/>
      <c r="G73" s="1"/>
      <c r="H73" s="1"/>
      <c r="I73" s="8"/>
      <c r="J73" s="8"/>
      <c r="K73" s="8"/>
      <c r="L73" s="8"/>
      <c r="M73" s="8"/>
      <c r="N73" s="8"/>
      <c r="O73" s="8"/>
      <c r="P73" s="8"/>
      <c r="Q73" s="1"/>
      <c r="R73" s="1"/>
      <c r="S73" s="1"/>
      <c r="T73" s="1"/>
      <c r="U73" s="1"/>
      <c r="V73" s="8"/>
      <c r="W73" s="1"/>
      <c r="X73" s="1"/>
      <c r="Y73" s="8"/>
      <c r="Z73" s="8"/>
      <c r="AA73" s="8"/>
      <c r="AB73" s="8"/>
      <c r="AC73" s="8"/>
      <c r="AD73" s="8"/>
      <c r="AE73" s="8"/>
      <c r="AF73" s="1"/>
      <c r="AG73" s="1"/>
      <c r="AH73" s="1"/>
      <c r="AI73" s="1"/>
      <c r="AJ73" s="1"/>
      <c r="AK73" s="1"/>
      <c r="AL73" s="8"/>
      <c r="AM73" s="1"/>
      <c r="AN73" s="1"/>
      <c r="AO73" s="1"/>
      <c r="AP73" s="50"/>
      <c r="AQ73" s="1"/>
      <c r="AR73" s="1"/>
      <c r="AS73" s="1"/>
      <c r="AT73" s="1"/>
      <c r="AU73" s="1"/>
      <c r="AV73" s="1"/>
      <c r="AW73" s="1"/>
      <c r="AX73" s="1"/>
      <c r="AY73" s="1"/>
      <c r="AZ73" s="1"/>
      <c r="BA73" s="1"/>
      <c r="BB73" s="1"/>
      <c r="BC73" s="1"/>
      <c r="BD73" s="1"/>
      <c r="BE73" s="1"/>
      <c r="BF73" s="1"/>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1"/>
      <c r="CG73" s="8"/>
      <c r="CH73" s="1"/>
    </row>
    <row r="74" spans="2:86" s="211" customFormat="1" ht="19.149999999999999" thickBot="1">
      <c r="B74" s="141" t="s">
        <v>196</v>
      </c>
      <c r="C74" s="54"/>
      <c r="D74" s="55"/>
      <c r="E74" s="55"/>
      <c r="F74" s="55"/>
      <c r="G74" s="55"/>
      <c r="H74" s="55"/>
      <c r="I74" s="55"/>
      <c r="J74" s="55"/>
      <c r="K74" s="8"/>
      <c r="L74" s="8"/>
      <c r="M74" s="8"/>
      <c r="N74" s="8"/>
      <c r="O74" s="8"/>
      <c r="P74" s="8"/>
      <c r="Q74" s="1"/>
      <c r="R74" s="1"/>
      <c r="S74" s="1"/>
      <c r="T74" s="1"/>
      <c r="U74" s="1"/>
      <c r="V74" s="1"/>
      <c r="W74" s="1"/>
      <c r="X74" s="1"/>
      <c r="Y74" s="8"/>
      <c r="Z74" s="8"/>
      <c r="AA74" s="8"/>
      <c r="AB74" s="8"/>
      <c r="AC74" s="8"/>
      <c r="AD74" s="8"/>
      <c r="AE74" s="8"/>
      <c r="AF74" s="1"/>
      <c r="AG74" s="1"/>
      <c r="AH74" s="1"/>
      <c r="AI74" s="1"/>
      <c r="AJ74" s="1"/>
      <c r="AK74" s="1"/>
      <c r="AL74" s="8"/>
      <c r="AM74" s="1"/>
      <c r="AN74" s="1"/>
      <c r="AO74" s="1"/>
      <c r="AP74" s="50"/>
      <c r="AQ74" s="1"/>
      <c r="AR74" s="1"/>
      <c r="AS74" s="1"/>
      <c r="AT74" s="1"/>
      <c r="AU74" s="1"/>
      <c r="AV74" s="1"/>
      <c r="AW74" s="1"/>
      <c r="AX74" s="1"/>
      <c r="AY74" s="1"/>
      <c r="AZ74" s="1"/>
      <c r="BA74" s="1"/>
      <c r="BB74" s="1"/>
      <c r="BC74" s="1"/>
      <c r="BD74" s="1"/>
      <c r="BE74" s="1"/>
      <c r="BF74" s="1"/>
      <c r="BG74" s="8"/>
      <c r="BH74" s="8"/>
      <c r="BI74" s="8"/>
      <c r="BJ74" s="8"/>
      <c r="BK74" s="8"/>
      <c r="BL74" s="8"/>
      <c r="BM74" s="8"/>
      <c r="BN74" s="8"/>
      <c r="BO74" s="8"/>
      <c r="BP74" s="8"/>
      <c r="BQ74" s="8"/>
      <c r="BR74" s="8"/>
      <c r="BS74" s="8"/>
      <c r="BT74" s="8"/>
      <c r="BU74" s="8"/>
      <c r="BV74" s="8"/>
      <c r="BW74" s="8"/>
      <c r="BX74" s="8"/>
      <c r="BY74" s="8"/>
      <c r="BZ74" s="8"/>
      <c r="CA74" s="8"/>
      <c r="CB74" s="1"/>
      <c r="CC74" s="8"/>
      <c r="CD74" s="1"/>
      <c r="CE74" s="8"/>
      <c r="CF74" s="1"/>
      <c r="CG74" s="8"/>
      <c r="CH74" s="1"/>
    </row>
    <row r="75" spans="2:86" s="211" customFormat="1" ht="16.149999999999999">
      <c r="B75" s="62"/>
      <c r="C75" s="63"/>
      <c r="D75" s="63"/>
      <c r="E75" s="116" t="s">
        <v>197</v>
      </c>
      <c r="F75" s="63"/>
      <c r="G75" s="64" t="s">
        <v>195</v>
      </c>
      <c r="H75" s="64"/>
      <c r="I75" s="64"/>
      <c r="J75" s="64"/>
      <c r="K75" s="65"/>
      <c r="L75" s="8"/>
      <c r="M75" s="8"/>
      <c r="N75" s="8"/>
      <c r="O75" s="8"/>
      <c r="P75" s="8"/>
      <c r="Q75" s="1"/>
      <c r="R75" s="1"/>
      <c r="S75" s="1"/>
      <c r="T75" s="1"/>
      <c r="U75" s="1"/>
      <c r="V75" s="1"/>
      <c r="W75" s="1"/>
      <c r="X75" s="1"/>
      <c r="Y75" s="8"/>
      <c r="Z75" s="8"/>
      <c r="AA75" s="8"/>
      <c r="AB75" s="8"/>
      <c r="AC75" s="8"/>
      <c r="AD75" s="8"/>
      <c r="AE75" s="8"/>
      <c r="AF75" s="1"/>
      <c r="AG75" s="1"/>
      <c r="AH75" s="1"/>
      <c r="AI75" s="1"/>
      <c r="AJ75" s="1"/>
      <c r="AK75" s="1"/>
      <c r="AL75" s="8"/>
      <c r="AM75" s="1"/>
      <c r="AN75" s="1"/>
      <c r="AO75" s="1"/>
      <c r="AP75" s="50"/>
      <c r="AQ75" s="1"/>
      <c r="AR75" s="1"/>
      <c r="AS75" s="1"/>
      <c r="AT75" s="1"/>
      <c r="AU75" s="1"/>
      <c r="AV75" s="1"/>
      <c r="AW75" s="1"/>
      <c r="AX75" s="1"/>
      <c r="AY75" s="1"/>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1"/>
      <c r="CC75" s="8"/>
      <c r="CD75" s="1"/>
      <c r="CE75" s="8"/>
      <c r="CF75" s="1"/>
      <c r="CG75" s="8"/>
      <c r="CH75" s="1"/>
    </row>
    <row r="76" spans="2:86" s="211" customFormat="1" ht="16.149999999999999">
      <c r="B76" s="66"/>
      <c r="C76" s="129"/>
      <c r="D76" s="67"/>
      <c r="E76" s="68"/>
      <c r="F76" s="68" t="s">
        <v>81</v>
      </c>
      <c r="G76" s="68" t="s">
        <v>82</v>
      </c>
      <c r="H76" s="68" t="s">
        <v>83</v>
      </c>
      <c r="I76" s="68" t="s">
        <v>84</v>
      </c>
      <c r="J76" s="68" t="s">
        <v>85</v>
      </c>
      <c r="K76" s="69" t="s">
        <v>86</v>
      </c>
      <c r="L76" s="8"/>
      <c r="M76" s="8"/>
      <c r="N76" s="8"/>
      <c r="O76" s="8"/>
      <c r="P76" s="8"/>
      <c r="Q76" s="1"/>
      <c r="R76" s="1"/>
      <c r="S76" s="1"/>
      <c r="T76" s="1"/>
      <c r="U76" s="1"/>
      <c r="V76" s="1"/>
      <c r="W76" s="1"/>
      <c r="X76" s="1"/>
      <c r="Y76" s="8"/>
      <c r="Z76" s="8"/>
      <c r="AA76" s="8"/>
      <c r="AB76" s="8"/>
      <c r="AC76" s="8"/>
      <c r="AD76" s="8"/>
      <c r="AE76" s="8"/>
      <c r="AF76" s="1"/>
      <c r="AG76" s="1"/>
      <c r="AH76" s="1"/>
      <c r="AI76" s="1"/>
      <c r="AJ76" s="1"/>
      <c r="AK76" s="1"/>
      <c r="AL76" s="8"/>
      <c r="AM76" s="1"/>
      <c r="AN76" s="1"/>
      <c r="AO76" s="1"/>
      <c r="AP76" s="50"/>
      <c r="AQ76" s="1"/>
      <c r="AR76" s="1"/>
      <c r="AS76" s="1"/>
      <c r="AT76" s="1"/>
      <c r="AU76" s="1"/>
      <c r="AV76" s="1"/>
      <c r="AW76" s="1"/>
      <c r="AX76" s="1"/>
      <c r="AY76" s="1"/>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1"/>
      <c r="CC76" s="8"/>
      <c r="CD76" s="1"/>
      <c r="CE76" s="8"/>
      <c r="CF76" s="1"/>
      <c r="CG76" s="8"/>
      <c r="CH76" s="1"/>
    </row>
    <row r="77" spans="2:86" s="211" customFormat="1" ht="17.649999999999999" customHeight="1">
      <c r="B77" s="117" t="s">
        <v>198</v>
      </c>
      <c r="C77" s="128"/>
      <c r="D77" s="118"/>
      <c r="E77" s="70" t="s">
        <v>199</v>
      </c>
      <c r="F77" s="70" t="str">
        <f>_xlfn.IFNA(AU82,"")</f>
        <v/>
      </c>
      <c r="G77" s="70" t="str">
        <f>_xlfn.IFNA(AU83,"")</f>
        <v/>
      </c>
      <c r="H77" s="70" t="str">
        <f>_xlfn.IFNA(AU84,"")</f>
        <v/>
      </c>
      <c r="I77" s="70" t="str">
        <f>_xlfn.IFNA(AU85,"")</f>
        <v/>
      </c>
      <c r="J77" s="70" t="str">
        <f>_xlfn.IFNA(AU86,"")</f>
        <v/>
      </c>
      <c r="K77" s="70" t="str">
        <f>_xlfn.IFNA(AU87,"")</f>
        <v/>
      </c>
      <c r="L77" s="8"/>
      <c r="M77" s="8"/>
      <c r="N77" s="8"/>
      <c r="O77" s="8"/>
      <c r="P77" s="8"/>
      <c r="Q77" s="1"/>
      <c r="R77" s="1"/>
      <c r="S77" s="1"/>
      <c r="T77" s="1"/>
      <c r="U77" s="1"/>
      <c r="V77" s="1"/>
      <c r="W77" s="1"/>
      <c r="X77" s="1"/>
      <c r="Y77" s="8"/>
      <c r="Z77" s="8"/>
      <c r="AA77" s="8"/>
      <c r="AB77" s="8"/>
      <c r="AC77" s="8"/>
      <c r="AD77" s="8"/>
      <c r="AE77" s="8"/>
      <c r="AF77" s="1"/>
      <c r="AG77" s="1"/>
      <c r="AH77" s="1"/>
      <c r="AI77" s="1"/>
      <c r="AJ77" s="1"/>
      <c r="AK77" s="1"/>
      <c r="AL77" s="1"/>
      <c r="AM77" s="1"/>
      <c r="AN77" s="8"/>
      <c r="AO77" s="1"/>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1"/>
      <c r="CC77" s="8"/>
      <c r="CD77" s="1"/>
      <c r="CE77" s="8"/>
      <c r="CF77" s="1"/>
      <c r="CG77" s="8"/>
      <c r="CH77" s="1"/>
    </row>
    <row r="78" spans="2:86" s="211" customFormat="1" ht="17.649999999999999" customHeight="1">
      <c r="B78" s="119"/>
      <c r="C78" s="130"/>
      <c r="D78" s="120"/>
      <c r="E78" s="71" t="s">
        <v>75</v>
      </c>
      <c r="F78" s="71"/>
      <c r="G78" s="72" t="str">
        <f>_xlfn.IFNA(AT83,"")</f>
        <v/>
      </c>
      <c r="H78" s="72" t="str">
        <f>_xlfn.IFNA(AT84,"")</f>
        <v/>
      </c>
      <c r="I78" s="72" t="str">
        <f>_xlfn.IFNA(AT85,"")</f>
        <v/>
      </c>
      <c r="J78" s="72" t="str">
        <f>_xlfn.IFNA(AT86,"")</f>
        <v/>
      </c>
      <c r="K78" s="72" t="str">
        <f>_xlfn.IFNA(AT87,"")</f>
        <v/>
      </c>
      <c r="L78" s="8"/>
      <c r="M78" s="8"/>
      <c r="N78" s="8"/>
      <c r="O78" s="8"/>
      <c r="P78" s="8"/>
      <c r="Q78" s="1"/>
      <c r="R78" s="1"/>
      <c r="S78" s="1"/>
      <c r="T78" s="1"/>
      <c r="U78" s="1"/>
      <c r="V78" s="1"/>
      <c r="W78" s="1"/>
      <c r="X78" s="1"/>
      <c r="Y78" s="8"/>
      <c r="Z78" s="8"/>
      <c r="AA78" s="8"/>
      <c r="AB78" s="8"/>
      <c r="AC78" s="8"/>
      <c r="AD78" s="8"/>
      <c r="AE78" s="8"/>
      <c r="AF78" s="1"/>
      <c r="AG78" s="1"/>
      <c r="AH78" s="8"/>
      <c r="AI78" s="8"/>
      <c r="AJ78" s="1"/>
      <c r="AK78" s="1"/>
      <c r="AL78" s="1"/>
      <c r="AM78" s="1"/>
      <c r="AN78" s="1"/>
      <c r="AO78" s="1"/>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1"/>
      <c r="CC78" s="8"/>
      <c r="CD78" s="1"/>
      <c r="CE78" s="8"/>
      <c r="CF78" s="1"/>
      <c r="CG78" s="8"/>
      <c r="CH78" s="1"/>
    </row>
    <row r="79" spans="2:86" s="211" customFormat="1" ht="17.649999999999999" customHeight="1">
      <c r="B79" s="117" t="s">
        <v>200</v>
      </c>
      <c r="C79" s="128"/>
      <c r="D79" s="118"/>
      <c r="E79" s="73" t="s">
        <v>199</v>
      </c>
      <c r="F79" s="70" t="str">
        <f>_xlfn.IFNA(AW82,"")</f>
        <v/>
      </c>
      <c r="G79" s="70" t="str">
        <f>_xlfn.IFNA(AW83,"")</f>
        <v/>
      </c>
      <c r="H79" s="70" t="str">
        <f>_xlfn.IFNA(AW84,"")</f>
        <v/>
      </c>
      <c r="I79" s="70" t="str">
        <f>_xlfn.IFNA(AW85,"")</f>
        <v/>
      </c>
      <c r="J79" s="70" t="str">
        <f>_xlfn.IFNA(AW86,"")</f>
        <v/>
      </c>
      <c r="K79" s="70" t="str">
        <f>_xlfn.IFNA(AW87,"")</f>
        <v/>
      </c>
      <c r="L79" s="8"/>
      <c r="M79" s="8"/>
      <c r="N79" s="8"/>
      <c r="O79" s="8"/>
      <c r="P79" s="8"/>
      <c r="Q79" s="1"/>
      <c r="R79" s="1"/>
      <c r="S79" s="1"/>
      <c r="T79" s="1"/>
      <c r="U79" s="1"/>
      <c r="V79" s="1"/>
      <c r="W79" s="1"/>
      <c r="X79" s="1"/>
      <c r="Y79" s="8"/>
      <c r="Z79" s="8"/>
      <c r="AA79" s="8"/>
      <c r="AB79" s="8"/>
      <c r="AC79" s="8"/>
      <c r="AD79" s="8"/>
      <c r="AE79" s="8"/>
      <c r="AF79" s="1"/>
      <c r="AG79" s="1"/>
      <c r="AH79" s="8"/>
      <c r="AI79" s="8"/>
      <c r="AJ79" s="1"/>
      <c r="AK79" s="1"/>
      <c r="AL79" s="1"/>
      <c r="AM79" s="1"/>
      <c r="AN79" s="1"/>
      <c r="AO79" s="1"/>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1"/>
      <c r="CC79" s="8"/>
      <c r="CD79" s="1"/>
      <c r="CE79" s="8"/>
      <c r="CF79" s="1"/>
      <c r="CG79" s="8"/>
      <c r="CH79" s="1"/>
    </row>
    <row r="80" spans="2:86" s="211" customFormat="1" ht="17.649999999999999" customHeight="1">
      <c r="B80" s="119"/>
      <c r="C80" s="130"/>
      <c r="D80" s="120"/>
      <c r="E80" s="71" t="s">
        <v>75</v>
      </c>
      <c r="F80" s="71"/>
      <c r="G80" s="72" t="str">
        <f>_xlfn.IFNA(AV83,"")</f>
        <v/>
      </c>
      <c r="H80" s="72" t="str">
        <f>_xlfn.IFNA(AV84,"")</f>
        <v/>
      </c>
      <c r="I80" s="72" t="str">
        <f>_xlfn.IFNA(AV85,"")</f>
        <v/>
      </c>
      <c r="J80" s="72" t="str">
        <f>_xlfn.IFNA(AV86,"")</f>
        <v/>
      </c>
      <c r="K80" s="72" t="str">
        <f>_xlfn.IFNA(AV87,"")</f>
        <v/>
      </c>
      <c r="L80" s="8"/>
      <c r="M80" s="8"/>
      <c r="N80" s="8"/>
      <c r="O80" s="8"/>
      <c r="P80" s="8"/>
      <c r="Q80" s="1"/>
      <c r="R80" s="1"/>
      <c r="S80" s="1"/>
      <c r="T80" s="1"/>
      <c r="U80" s="1"/>
      <c r="V80" s="1"/>
      <c r="W80" s="1"/>
      <c r="X80" s="1"/>
      <c r="Y80" s="8"/>
      <c r="Z80" s="8"/>
      <c r="AA80" s="8"/>
      <c r="AB80" s="8"/>
      <c r="AC80" s="8"/>
      <c r="AD80" s="8"/>
      <c r="AE80" s="8"/>
      <c r="AF80" s="1"/>
      <c r="AG80" s="1"/>
      <c r="AH80" s="8"/>
      <c r="AI80" s="8"/>
      <c r="AJ80" s="1"/>
      <c r="AK80" s="1"/>
      <c r="AL80" s="1"/>
      <c r="AM80" s="1"/>
      <c r="AN80" s="1"/>
      <c r="AO80" s="1"/>
      <c r="AP80" s="1"/>
      <c r="AQ80" s="75" t="s">
        <v>203</v>
      </c>
      <c r="AR80" s="5"/>
      <c r="AS80" s="5"/>
      <c r="AT80" s="5"/>
      <c r="AU80" s="5"/>
      <c r="AV80" s="5"/>
      <c r="AW80" s="6"/>
      <c r="AX80" s="5"/>
      <c r="AY80" s="5"/>
      <c r="AZ80" s="8"/>
      <c r="BA80" s="1"/>
      <c r="BB80" s="1"/>
      <c r="BC80" s="1"/>
      <c r="BD80" s="1"/>
      <c r="BE80" s="1"/>
      <c r="BF80" s="1"/>
      <c r="BG80" s="8"/>
      <c r="BH80" s="8"/>
      <c r="BI80" s="8"/>
      <c r="BJ80" s="8"/>
      <c r="BK80" s="8"/>
      <c r="BL80" s="8"/>
      <c r="BM80" s="8"/>
      <c r="BN80" s="8"/>
      <c r="BO80" s="8"/>
      <c r="BP80" s="8"/>
      <c r="BQ80" s="8"/>
      <c r="BR80" s="8"/>
      <c r="BS80" s="8"/>
      <c r="BT80" s="8"/>
      <c r="BU80" s="8"/>
      <c r="BV80" s="8"/>
      <c r="BW80" s="8"/>
      <c r="BX80" s="8"/>
      <c r="BY80" s="8"/>
      <c r="BZ80" s="8"/>
      <c r="CA80" s="8"/>
      <c r="CB80" s="1"/>
      <c r="CC80" s="8"/>
      <c r="CD80" s="1"/>
      <c r="CE80" s="8"/>
      <c r="CF80" s="1"/>
      <c r="CG80" s="8"/>
      <c r="CH80" s="1"/>
    </row>
    <row r="81" spans="2:52" ht="17.649999999999999" customHeight="1">
      <c r="B81" s="117" t="s">
        <v>201</v>
      </c>
      <c r="C81" s="128"/>
      <c r="D81" s="118"/>
      <c r="E81" s="73" t="s">
        <v>199</v>
      </c>
      <c r="F81" s="70" t="str">
        <f>_xlfn.IFNA(AY82,"")</f>
        <v/>
      </c>
      <c r="G81" s="70" t="str">
        <f>_xlfn.IFNA(AY83,"")</f>
        <v/>
      </c>
      <c r="H81" s="70" t="str">
        <f>_xlfn.IFNA(AY84,"")</f>
        <v/>
      </c>
      <c r="I81" s="70" t="str">
        <f>_xlfn.IFNA(AY85,"")</f>
        <v/>
      </c>
      <c r="J81" s="70" t="str">
        <f>_xlfn.IFNA(AY86,"")</f>
        <v/>
      </c>
      <c r="K81" s="70" t="str">
        <f>_xlfn.IFNA(AY87,"")</f>
        <v/>
      </c>
      <c r="L81" s="8"/>
      <c r="M81" s="8"/>
      <c r="N81" s="8"/>
      <c r="O81" s="8"/>
      <c r="P81" s="8"/>
      <c r="Q81" s="1"/>
      <c r="R81" s="1"/>
      <c r="S81" s="1"/>
      <c r="T81" s="1"/>
      <c r="U81" s="1"/>
      <c r="V81" s="1"/>
      <c r="W81" s="1"/>
      <c r="X81" s="1"/>
      <c r="Y81" s="8"/>
      <c r="Z81" s="8"/>
      <c r="AA81" s="8"/>
      <c r="AB81" s="8"/>
      <c r="AC81" s="8"/>
      <c r="AD81" s="8"/>
      <c r="AE81" s="8"/>
      <c r="AF81" s="1"/>
      <c r="AG81" s="1"/>
      <c r="AH81" s="8"/>
      <c r="AI81" s="8"/>
      <c r="AJ81" s="1"/>
      <c r="AK81" s="1"/>
      <c r="AL81" s="1"/>
      <c r="AM81" s="1"/>
      <c r="AN81" s="1"/>
      <c r="AO81" s="1"/>
      <c r="AP81" s="1"/>
      <c r="AQ81" s="76" t="s">
        <v>78</v>
      </c>
      <c r="AR81" s="76" t="s">
        <v>204</v>
      </c>
      <c r="AS81" s="76" t="s">
        <v>205</v>
      </c>
      <c r="AT81" s="76" t="s">
        <v>206</v>
      </c>
      <c r="AU81" s="76" t="s">
        <v>207</v>
      </c>
      <c r="AV81" s="76" t="s">
        <v>208</v>
      </c>
      <c r="AW81" s="77" t="s">
        <v>209</v>
      </c>
      <c r="AX81" s="76" t="s">
        <v>210</v>
      </c>
      <c r="AY81" s="76" t="s">
        <v>211</v>
      </c>
      <c r="AZ81" s="8"/>
    </row>
    <row r="82" spans="2:52" ht="17.649999999999999" customHeight="1">
      <c r="B82" s="119"/>
      <c r="C82" s="128"/>
      <c r="D82" s="127"/>
      <c r="E82" s="71" t="s">
        <v>75</v>
      </c>
      <c r="F82" s="71"/>
      <c r="G82" s="72" t="str">
        <f>_xlfn.IFNA(AX83,"")</f>
        <v/>
      </c>
      <c r="H82" s="72" t="str">
        <f>_xlfn.IFNA(AX84,"")</f>
        <v/>
      </c>
      <c r="I82" s="72" t="str">
        <f>_xlfn.IFNA(AX85,"")</f>
        <v/>
      </c>
      <c r="J82" s="72" t="str">
        <f>_xlfn.IFNA(AX86,"")</f>
        <v/>
      </c>
      <c r="K82" s="72" t="str">
        <f>_xlfn.IFNA(AX87,"")</f>
        <v/>
      </c>
      <c r="L82" s="8"/>
      <c r="M82" s="8"/>
      <c r="N82" s="8"/>
      <c r="O82" s="8"/>
      <c r="P82" s="8"/>
      <c r="Q82" s="1"/>
      <c r="R82" s="1"/>
      <c r="S82" s="1"/>
      <c r="T82" s="1"/>
      <c r="U82" s="1"/>
      <c r="V82" s="1"/>
      <c r="W82" s="1"/>
      <c r="X82" s="1"/>
      <c r="Y82" s="8"/>
      <c r="Z82" s="8"/>
      <c r="AA82" s="8"/>
      <c r="AB82" s="8"/>
      <c r="AC82" s="8"/>
      <c r="AD82" s="8"/>
      <c r="AE82" s="8"/>
      <c r="AF82" s="1"/>
      <c r="AG82" s="1"/>
      <c r="AH82" s="8"/>
      <c r="AI82" s="8"/>
      <c r="AJ82" s="1"/>
      <c r="AK82" s="1"/>
      <c r="AL82" s="1"/>
      <c r="AM82" s="1"/>
      <c r="AN82" s="1"/>
      <c r="AO82" s="1"/>
      <c r="AP82" s="1"/>
      <c r="AQ82" s="76" t="s">
        <v>81</v>
      </c>
      <c r="AR82" s="78"/>
      <c r="AS82" s="79" t="e">
        <f>IF(BE34="",NA(),BE34)</f>
        <v>#N/A</v>
      </c>
      <c r="AT82" s="80"/>
      <c r="AU82" s="79" t="e">
        <f>IF(BE35="",NA(),BE35)</f>
        <v>#N/A</v>
      </c>
      <c r="AV82" s="80"/>
      <c r="AW82" s="79" t="e">
        <f>IF(BE36="",NA(),BE36)</f>
        <v>#N/A</v>
      </c>
      <c r="AX82" s="80"/>
      <c r="AY82" s="79" t="e">
        <f>IF(BE37="",NA(),BE37)</f>
        <v>#N/A</v>
      </c>
      <c r="AZ82" s="8"/>
    </row>
    <row r="83" spans="2:52" ht="17.649999999999999" customHeight="1">
      <c r="B83" s="114" t="s">
        <v>202</v>
      </c>
      <c r="C83" s="131"/>
      <c r="D83" s="134"/>
      <c r="E83" s="133" t="s">
        <v>199</v>
      </c>
      <c r="F83" s="70" t="str">
        <f>_xlfn.IFNA(AS82,"")</f>
        <v/>
      </c>
      <c r="G83" s="70" t="str">
        <f>_xlfn.IFNA(AS83,"")</f>
        <v/>
      </c>
      <c r="H83" s="70" t="str">
        <f>_xlfn.IFNA(AS84,"")</f>
        <v/>
      </c>
      <c r="I83" s="70" t="str">
        <f>_xlfn.IFNA(AS85,"")</f>
        <v/>
      </c>
      <c r="J83" s="70" t="str">
        <f>_xlfn.IFNA(AS86,"")</f>
        <v/>
      </c>
      <c r="K83" s="70" t="str">
        <f>_xlfn.IFNA(AS87,"")</f>
        <v/>
      </c>
      <c r="L83" s="8"/>
      <c r="M83" s="8"/>
      <c r="N83" s="8"/>
      <c r="O83" s="8"/>
      <c r="P83" s="8"/>
      <c r="Q83" s="1"/>
      <c r="R83" s="1"/>
      <c r="S83" s="1"/>
      <c r="T83" s="1"/>
      <c r="U83" s="1"/>
      <c r="V83" s="1"/>
      <c r="W83" s="1"/>
      <c r="X83" s="1"/>
      <c r="Y83" s="8"/>
      <c r="Z83" s="8"/>
      <c r="AA83" s="8"/>
      <c r="AB83" s="8"/>
      <c r="AC83" s="8"/>
      <c r="AD83" s="8"/>
      <c r="AE83" s="8"/>
      <c r="AF83" s="1"/>
      <c r="AG83" s="1"/>
      <c r="AH83" s="8"/>
      <c r="AI83" s="8"/>
      <c r="AJ83" s="1"/>
      <c r="AK83" s="1"/>
      <c r="AL83" s="1"/>
      <c r="AM83" s="1"/>
      <c r="AN83" s="1"/>
      <c r="AO83" s="1"/>
      <c r="AP83" s="1"/>
      <c r="AQ83" s="76" t="s">
        <v>82</v>
      </c>
      <c r="AR83" s="81" t="e">
        <f>IF(BQ34="",NA(),BQ34)</f>
        <v>#N/A</v>
      </c>
      <c r="AS83" s="79" t="e">
        <f>IF(BF34="",NA(),BF34)</f>
        <v>#N/A</v>
      </c>
      <c r="AT83" s="81" t="e">
        <f>IF(BQ35="",NA(),BQ35)</f>
        <v>#N/A</v>
      </c>
      <c r="AU83" s="79" t="e">
        <f>IF(BF35="",NA(),BF35)</f>
        <v>#N/A</v>
      </c>
      <c r="AV83" s="81" t="e">
        <f>IF(BQ36="",NA(),BQ36)</f>
        <v>#N/A</v>
      </c>
      <c r="AW83" s="79" t="e">
        <f>IF(BF36="",NA(),BF36)</f>
        <v>#N/A</v>
      </c>
      <c r="AX83" s="81" t="e">
        <f>IF(BQ37="",NA(),BQ37)</f>
        <v>#N/A</v>
      </c>
      <c r="AY83" s="79" t="e">
        <f>IF(BF37="",NA(),BF37)</f>
        <v>#N/A</v>
      </c>
      <c r="AZ83" s="8"/>
    </row>
    <row r="84" spans="2:52" ht="17.649999999999999" customHeight="1">
      <c r="B84" s="115"/>
      <c r="C84" s="132"/>
      <c r="D84" s="131"/>
      <c r="E84" s="135" t="s">
        <v>75</v>
      </c>
      <c r="F84" s="71"/>
      <c r="G84" s="74" t="str">
        <f>_xlfn.IFNA(AR83,"")</f>
        <v/>
      </c>
      <c r="H84" s="74" t="str">
        <f>_xlfn.IFNA(AR84,"")</f>
        <v/>
      </c>
      <c r="I84" s="74" t="str">
        <f>_xlfn.IFNA(AR85,"")</f>
        <v/>
      </c>
      <c r="J84" s="74" t="str">
        <f>_xlfn.IFNA(AR86,"")</f>
        <v/>
      </c>
      <c r="K84" s="74" t="str">
        <f>_xlfn.IFNA(AR87,"")</f>
        <v/>
      </c>
      <c r="L84" s="8"/>
      <c r="M84" s="8"/>
      <c r="N84" s="8"/>
      <c r="O84" s="8"/>
      <c r="P84" s="8"/>
      <c r="Q84" s="1"/>
      <c r="R84" s="1"/>
      <c r="S84" s="1"/>
      <c r="T84" s="1"/>
      <c r="U84" s="1"/>
      <c r="V84" s="1"/>
      <c r="W84" s="1"/>
      <c r="X84" s="1"/>
      <c r="Y84" s="8"/>
      <c r="Z84" s="8"/>
      <c r="AA84" s="8"/>
      <c r="AB84" s="8"/>
      <c r="AC84" s="8"/>
      <c r="AD84" s="8"/>
      <c r="AE84" s="8"/>
      <c r="AF84" s="1"/>
      <c r="AG84" s="1"/>
      <c r="AH84" s="8"/>
      <c r="AI84" s="8"/>
      <c r="AJ84" s="8"/>
      <c r="AK84" s="8"/>
      <c r="AL84" s="8"/>
      <c r="AM84" s="1"/>
      <c r="AN84" s="1"/>
      <c r="AO84" s="1"/>
      <c r="AP84" s="1"/>
      <c r="AQ84" s="76" t="s">
        <v>83</v>
      </c>
      <c r="AR84" s="81" t="e">
        <f>IF(BR34="",NA(),BR34)</f>
        <v>#N/A</v>
      </c>
      <c r="AS84" s="79" t="e">
        <f>IF(BG34="",NA(),BG34)</f>
        <v>#N/A</v>
      </c>
      <c r="AT84" s="81" t="e">
        <f>IF(BR35="",NA(),BR35)</f>
        <v>#N/A</v>
      </c>
      <c r="AU84" s="79" t="e">
        <f>IF(BG35="",NA(),BG35)</f>
        <v>#N/A</v>
      </c>
      <c r="AV84" s="81" t="e">
        <f>IF(BR36="",NA(),BR36)</f>
        <v>#N/A</v>
      </c>
      <c r="AW84" s="79" t="e">
        <f>IF(BG36="",NA(),BG36)</f>
        <v>#N/A</v>
      </c>
      <c r="AX84" s="81" t="e">
        <f>IF(BR37="",NA(),BR37)</f>
        <v>#N/A</v>
      </c>
      <c r="AY84" s="79" t="e">
        <f>IF(BG37="",NA(),BG37)</f>
        <v>#N/A</v>
      </c>
      <c r="AZ84" s="8"/>
    </row>
    <row r="85" spans="2:52" ht="13.9">
      <c r="B85" s="1"/>
      <c r="C85" s="1"/>
      <c r="D85" s="1"/>
      <c r="E85" s="1"/>
      <c r="F85" s="1"/>
      <c r="G85" s="1"/>
      <c r="H85" s="8"/>
      <c r="I85" s="8"/>
      <c r="J85" s="8"/>
      <c r="K85" s="8"/>
      <c r="L85" s="8"/>
      <c r="M85" s="8"/>
      <c r="N85" s="8"/>
      <c r="O85" s="8"/>
      <c r="P85" s="8"/>
      <c r="Q85" s="1"/>
      <c r="R85" s="1"/>
      <c r="S85" s="1"/>
      <c r="T85" s="1"/>
      <c r="U85" s="1"/>
      <c r="V85" s="1"/>
      <c r="W85" s="1"/>
      <c r="X85" s="1"/>
      <c r="Y85" s="8"/>
      <c r="Z85" s="8"/>
      <c r="AA85" s="8"/>
      <c r="AB85" s="8"/>
      <c r="AC85" s="8"/>
      <c r="AD85" s="8"/>
      <c r="AE85" s="8"/>
      <c r="AF85" s="1"/>
      <c r="AG85" s="1"/>
      <c r="AH85" s="8"/>
      <c r="AI85" s="8"/>
      <c r="AJ85" s="8"/>
      <c r="AK85" s="8"/>
      <c r="AL85" s="8"/>
      <c r="AM85" s="1"/>
      <c r="AN85" s="1"/>
      <c r="AO85" s="1"/>
      <c r="AP85" s="1"/>
      <c r="AQ85" s="76" t="s">
        <v>84</v>
      </c>
      <c r="AR85" s="81" t="e">
        <f>IF(BS34="",NA(),BS34)</f>
        <v>#N/A</v>
      </c>
      <c r="AS85" s="79" t="e">
        <f>IF(BH34="",NA(),BH34)</f>
        <v>#N/A</v>
      </c>
      <c r="AT85" s="82" t="e">
        <f>IF(BS35="",NA(),BS35)</f>
        <v>#N/A</v>
      </c>
      <c r="AU85" s="79" t="e">
        <f>IF(BH35="",NA(),BH35)</f>
        <v>#N/A</v>
      </c>
      <c r="AV85" s="82" t="e">
        <f>IF(BS36="",NA(),BS36)</f>
        <v>#N/A</v>
      </c>
      <c r="AW85" s="79" t="e">
        <f>IF(BH36="",NA(),BH36)</f>
        <v>#N/A</v>
      </c>
      <c r="AX85" s="82" t="e">
        <f>IF(BS37="",NA(),BS37)</f>
        <v>#N/A</v>
      </c>
      <c r="AY85" s="79" t="e">
        <f>IF(BH37="",NA(),BH37)</f>
        <v>#N/A</v>
      </c>
      <c r="AZ85" s="8"/>
    </row>
    <row r="86" spans="2:52" ht="13.9">
      <c r="B86" s="1"/>
      <c r="C86" s="1"/>
      <c r="D86" s="1"/>
      <c r="E86" s="1"/>
      <c r="F86" s="1"/>
      <c r="G86" s="1"/>
      <c r="H86" s="8"/>
      <c r="I86" s="8"/>
      <c r="J86" s="8"/>
      <c r="K86" s="8"/>
      <c r="L86" s="8"/>
      <c r="M86" s="8"/>
      <c r="N86" s="8"/>
      <c r="O86" s="8"/>
      <c r="P86" s="8"/>
      <c r="Q86" s="1"/>
      <c r="R86" s="1"/>
      <c r="S86" s="1"/>
      <c r="T86" s="1"/>
      <c r="U86" s="1"/>
      <c r="V86" s="1"/>
      <c r="W86" s="1"/>
      <c r="X86" s="1"/>
      <c r="Y86" s="8"/>
      <c r="Z86" s="8"/>
      <c r="AA86" s="8"/>
      <c r="AB86" s="8"/>
      <c r="AC86" s="8"/>
      <c r="AD86" s="8"/>
      <c r="AE86" s="8"/>
      <c r="AF86" s="1"/>
      <c r="AG86" s="1"/>
      <c r="AH86" s="8"/>
      <c r="AI86" s="8"/>
      <c r="AJ86" s="8"/>
      <c r="AK86" s="8"/>
      <c r="AL86" s="8"/>
      <c r="AM86" s="1"/>
      <c r="AN86" s="1"/>
      <c r="AO86" s="1"/>
      <c r="AP86" s="1"/>
      <c r="AQ86" s="76" t="s">
        <v>85</v>
      </c>
      <c r="AR86" s="81" t="e">
        <f>IF(BT34="",NA(),BT34)</f>
        <v>#N/A</v>
      </c>
      <c r="AS86" s="79" t="e">
        <f>IF(BI34="",NA(),BI34)</f>
        <v>#N/A</v>
      </c>
      <c r="AT86" s="82" t="e">
        <f>IF(BT35="",NA(),BT35)</f>
        <v>#N/A</v>
      </c>
      <c r="AU86" s="79" t="e">
        <f>IF(BI35="",NA(),BI35)</f>
        <v>#N/A</v>
      </c>
      <c r="AV86" s="82" t="e">
        <f>IF(BT36="",NA(),BT36)</f>
        <v>#N/A</v>
      </c>
      <c r="AW86" s="79" t="e">
        <f>IF(BI36="",NA(),BI36)</f>
        <v>#N/A</v>
      </c>
      <c r="AX86" s="82" t="e">
        <f>IF(BT37="",NA(),BT37)</f>
        <v>#N/A</v>
      </c>
      <c r="AY86" s="79" t="e">
        <f>IF(BI37="",NA(),BI37)</f>
        <v>#N/A</v>
      </c>
      <c r="AZ86" s="8"/>
    </row>
    <row r="87" spans="2:52" ht="13.9">
      <c r="B87" s="1"/>
      <c r="C87" s="1"/>
      <c r="D87" s="1"/>
      <c r="E87" s="1"/>
      <c r="F87" s="1"/>
      <c r="G87" s="1"/>
      <c r="H87" s="8"/>
      <c r="I87" s="8"/>
      <c r="J87" s="8"/>
      <c r="K87" s="8"/>
      <c r="L87" s="8"/>
      <c r="M87" s="8"/>
      <c r="N87" s="8"/>
      <c r="O87" s="8"/>
      <c r="P87" s="8"/>
      <c r="Q87" s="1"/>
      <c r="R87" s="1"/>
      <c r="S87" s="1"/>
      <c r="T87" s="1"/>
      <c r="U87" s="1"/>
      <c r="V87" s="8"/>
      <c r="W87" s="1"/>
      <c r="X87" s="1"/>
      <c r="Y87" s="8"/>
      <c r="Z87" s="8"/>
      <c r="AA87" s="8"/>
      <c r="AB87" s="8"/>
      <c r="AC87" s="8"/>
      <c r="AD87" s="8"/>
      <c r="AE87" s="8"/>
      <c r="AF87" s="1"/>
      <c r="AG87" s="1"/>
      <c r="AH87" s="1"/>
      <c r="AI87" s="1"/>
      <c r="AJ87" s="1"/>
      <c r="AK87" s="1"/>
      <c r="AL87" s="1"/>
      <c r="AM87" s="1"/>
      <c r="AN87" s="1"/>
      <c r="AO87" s="1"/>
      <c r="AP87" s="1"/>
      <c r="AQ87" s="76" t="s">
        <v>86</v>
      </c>
      <c r="AR87" s="81" t="e">
        <f>IF(BU34="",NA(),BU34)</f>
        <v>#N/A</v>
      </c>
      <c r="AS87" s="79" t="e">
        <f>IF(BJ34="",NA(),BJ34)</f>
        <v>#N/A</v>
      </c>
      <c r="AT87" s="82" t="e">
        <f>IF(BU35="",NA(),BU35)</f>
        <v>#N/A</v>
      </c>
      <c r="AU87" s="79" t="e">
        <f>IF(BJ35="",NA(),BJ35)</f>
        <v>#N/A</v>
      </c>
      <c r="AV87" s="82" t="e">
        <f>IF(BU36="",NA(),BU36)</f>
        <v>#N/A</v>
      </c>
      <c r="AW87" s="79" t="e">
        <f>IF(BJ36="",NA(),BJ36)</f>
        <v>#N/A</v>
      </c>
      <c r="AX87" s="82" t="e">
        <f>IF(BU37="",NA(),BU37)</f>
        <v>#N/A</v>
      </c>
      <c r="AY87" s="79" t="e">
        <f>IF(BJ37="",NA(),BJ37)</f>
        <v>#N/A</v>
      </c>
      <c r="AZ87" s="8"/>
    </row>
    <row r="88" spans="2:52" ht="13.9">
      <c r="B88" s="1"/>
      <c r="C88" s="1"/>
      <c r="D88" s="1"/>
      <c r="E88" s="1"/>
      <c r="F88" s="1"/>
      <c r="G88" s="1"/>
      <c r="H88" s="8"/>
      <c r="I88" s="8"/>
      <c r="J88" s="8"/>
      <c r="K88" s="8"/>
      <c r="L88" s="8"/>
      <c r="M88" s="8"/>
      <c r="N88" s="8"/>
      <c r="O88" s="8"/>
      <c r="P88" s="8"/>
      <c r="Q88" s="1"/>
      <c r="R88" s="1"/>
      <c r="S88" s="1"/>
      <c r="T88" s="1"/>
      <c r="U88" s="1"/>
      <c r="V88" s="8"/>
      <c r="W88" s="1"/>
      <c r="X88" s="1"/>
      <c r="Y88" s="8"/>
      <c r="Z88" s="8"/>
      <c r="AA88" s="8"/>
      <c r="AB88" s="8"/>
      <c r="AC88" s="8"/>
      <c r="AD88" s="8"/>
      <c r="AE88" s="8"/>
      <c r="AF88" s="1"/>
      <c r="AG88" s="1"/>
      <c r="AH88" s="1"/>
      <c r="AI88" s="1"/>
      <c r="AJ88" s="1"/>
      <c r="AK88" s="1"/>
      <c r="AL88" s="1"/>
      <c r="AM88" s="1"/>
      <c r="AN88" s="1"/>
      <c r="AO88" s="1"/>
      <c r="AP88" s="1"/>
      <c r="AQ88" s="76" t="s">
        <v>87</v>
      </c>
      <c r="AR88" s="81" t="e">
        <f>IF(BV34="",NA(),BV34)</f>
        <v>#N/A</v>
      </c>
      <c r="AS88" s="79" t="e">
        <f>IF(BK34="",NA(),BK34)</f>
        <v>#N/A</v>
      </c>
      <c r="AT88" s="82" t="e">
        <f>IF(BV35="",NA(),BV35)</f>
        <v>#N/A</v>
      </c>
      <c r="AU88" s="79" t="e">
        <f>IF(BK35="",NA(),BK35)</f>
        <v>#N/A</v>
      </c>
      <c r="AV88" s="82" t="e">
        <f>IF(BV36="",NA(),BV36)</f>
        <v>#N/A</v>
      </c>
      <c r="AW88" s="79" t="e">
        <f>IF(BK36="",NA(),BK36)</f>
        <v>#N/A</v>
      </c>
      <c r="AX88" s="82" t="e">
        <f>IF(BV37="",NA(),BV37)</f>
        <v>#N/A</v>
      </c>
      <c r="AY88" s="79" t="e">
        <f>IF(BK37="",NA(),BK37)</f>
        <v>#N/A</v>
      </c>
      <c r="AZ88" s="8"/>
    </row>
    <row r="89" spans="2:52" ht="13.9">
      <c r="B89" s="1"/>
      <c r="C89" s="1"/>
      <c r="D89" s="1"/>
      <c r="E89" s="1"/>
      <c r="F89" s="1"/>
      <c r="G89" s="1"/>
      <c r="H89" s="8"/>
      <c r="I89" s="8"/>
      <c r="J89" s="8"/>
      <c r="K89" s="8"/>
      <c r="L89" s="8"/>
      <c r="M89" s="8"/>
      <c r="N89" s="8"/>
      <c r="O89" s="8"/>
      <c r="P89" s="8"/>
      <c r="Q89" s="1"/>
      <c r="R89" s="1"/>
      <c r="S89" s="1"/>
      <c r="T89" s="1"/>
      <c r="U89" s="1"/>
      <c r="V89" s="8"/>
      <c r="W89" s="1"/>
      <c r="X89" s="1"/>
      <c r="Y89" s="8"/>
      <c r="Z89" s="8"/>
      <c r="AA89" s="8"/>
      <c r="AB89" s="8"/>
      <c r="AC89" s="8"/>
      <c r="AD89" s="8"/>
      <c r="AE89" s="8"/>
      <c r="AF89" s="1"/>
      <c r="AG89" s="1"/>
      <c r="AH89" s="1"/>
      <c r="AI89" s="1"/>
      <c r="AJ89" s="1"/>
      <c r="AK89" s="1"/>
      <c r="AL89" s="1"/>
      <c r="AM89" s="1"/>
      <c r="AN89" s="1"/>
      <c r="AO89" s="1"/>
      <c r="AP89" s="1"/>
      <c r="AQ89" s="76" t="s">
        <v>88</v>
      </c>
      <c r="AR89" s="81" t="e">
        <f>IF(BW34="",NA(),BW34)</f>
        <v>#N/A</v>
      </c>
      <c r="AS89" s="79" t="e">
        <f>IF(BL34="",NA(),BL34)</f>
        <v>#N/A</v>
      </c>
      <c r="AT89" s="82" t="e">
        <f>IF(BW35="",NA(),BW35)</f>
        <v>#N/A</v>
      </c>
      <c r="AU89" s="79" t="e">
        <f>IF(BL35="",NA(),BL35)</f>
        <v>#N/A</v>
      </c>
      <c r="AV89" s="82" t="e">
        <f>IF(BW36="",NA(),BW36)</f>
        <v>#N/A</v>
      </c>
      <c r="AW89" s="79" t="e">
        <f>IF(BL36="",NA(),BL36)</f>
        <v>#N/A</v>
      </c>
      <c r="AX89" s="82" t="e">
        <f>IF(BW37="",NA(),BW37)</f>
        <v>#N/A</v>
      </c>
      <c r="AY89" s="79" t="e">
        <f>IF(BL37="",NA(),BL37)</f>
        <v>#N/A</v>
      </c>
      <c r="AZ89" s="8"/>
    </row>
    <row r="90" spans="2:52" ht="13.9">
      <c r="B90" s="1"/>
      <c r="C90" s="1"/>
      <c r="D90" s="1"/>
      <c r="E90" s="1"/>
      <c r="F90" s="1"/>
      <c r="G90" s="1"/>
      <c r="H90" s="8"/>
      <c r="I90" s="8"/>
      <c r="J90" s="8"/>
      <c r="K90" s="8"/>
      <c r="L90" s="8"/>
      <c r="M90" s="8"/>
      <c r="N90" s="8"/>
      <c r="O90" s="8"/>
      <c r="P90" s="8"/>
      <c r="Q90" s="1"/>
      <c r="R90" s="1"/>
      <c r="S90" s="1"/>
      <c r="T90" s="1"/>
      <c r="U90" s="1"/>
      <c r="V90" s="8"/>
      <c r="W90" s="1"/>
      <c r="X90" s="1"/>
      <c r="Y90" s="8"/>
      <c r="Z90" s="8"/>
      <c r="AA90" s="8"/>
      <c r="AB90" s="8"/>
      <c r="AC90" s="8"/>
      <c r="AD90" s="8"/>
      <c r="AE90" s="8"/>
      <c r="AF90" s="1"/>
      <c r="AG90" s="1"/>
      <c r="AH90" s="1"/>
      <c r="AI90" s="1"/>
      <c r="AJ90" s="1"/>
      <c r="AK90" s="1"/>
      <c r="AL90" s="1"/>
      <c r="AM90" s="1"/>
      <c r="AN90" s="1"/>
      <c r="AO90" s="1"/>
      <c r="AP90" s="1"/>
      <c r="AQ90" s="76" t="s">
        <v>89</v>
      </c>
      <c r="AR90" s="81" t="e">
        <f>IF(BX34="",NA(),BX34)</f>
        <v>#N/A</v>
      </c>
      <c r="AS90" s="79" t="e">
        <f>IF(BM34="",NA(),BM34)</f>
        <v>#N/A</v>
      </c>
      <c r="AT90" s="82" t="e">
        <f>IF(BX35="",NA(),BX35)</f>
        <v>#N/A</v>
      </c>
      <c r="AU90" s="79" t="e">
        <f>IF(BM35="",NA(),BM35)</f>
        <v>#N/A</v>
      </c>
      <c r="AV90" s="82" t="e">
        <f>IF(BX36="",NA(),BX36)</f>
        <v>#N/A</v>
      </c>
      <c r="AW90" s="79" t="e">
        <f>IF(BM36="",NA(),BM36)</f>
        <v>#N/A</v>
      </c>
      <c r="AX90" s="82" t="e">
        <f>IF(BX37="",NA(),BX37)</f>
        <v>#N/A</v>
      </c>
      <c r="AY90" s="79" t="e">
        <f>IF(BM37="",NA(),BM37)</f>
        <v>#N/A</v>
      </c>
      <c r="AZ90" s="8"/>
    </row>
    <row r="91" spans="2:52" ht="13.9">
      <c r="B91" s="1"/>
      <c r="C91" s="1"/>
      <c r="D91" s="1"/>
      <c r="E91" s="1"/>
      <c r="F91" s="1"/>
      <c r="G91" s="1"/>
      <c r="H91" s="8"/>
      <c r="I91" s="8"/>
      <c r="J91" s="8"/>
      <c r="K91" s="8"/>
      <c r="L91" s="8"/>
      <c r="M91" s="8"/>
      <c r="N91" s="8"/>
      <c r="O91" s="8"/>
      <c r="P91" s="8"/>
      <c r="Q91" s="1"/>
      <c r="R91" s="1"/>
      <c r="S91" s="1"/>
      <c r="T91" s="1"/>
      <c r="U91" s="1"/>
      <c r="V91" s="8"/>
      <c r="W91" s="1"/>
      <c r="X91" s="1"/>
      <c r="Y91" s="8"/>
      <c r="Z91" s="8"/>
      <c r="AA91" s="8"/>
      <c r="AB91" s="8"/>
      <c r="AC91" s="8"/>
      <c r="AD91" s="8"/>
      <c r="AE91" s="8"/>
      <c r="AF91" s="1"/>
      <c r="AG91" s="1"/>
      <c r="AH91" s="1"/>
      <c r="AI91" s="1"/>
      <c r="AJ91" s="1"/>
      <c r="AK91" s="1"/>
      <c r="AL91" s="1"/>
      <c r="AM91" s="1"/>
      <c r="AN91" s="1"/>
      <c r="AO91" s="1"/>
      <c r="AP91" s="1"/>
      <c r="AQ91" s="76" t="s">
        <v>90</v>
      </c>
      <c r="AR91" s="81" t="e">
        <f>IF(BY34="",NA(),BY34)</f>
        <v>#N/A</v>
      </c>
      <c r="AS91" s="79" t="e">
        <f>IF(BN34="",NA(),BN34)</f>
        <v>#N/A</v>
      </c>
      <c r="AT91" s="82" t="e">
        <f>IF(BY35="",NA(),BY35)</f>
        <v>#N/A</v>
      </c>
      <c r="AU91" s="79" t="e">
        <f>IF(BN35="",NA(),BN35)</f>
        <v>#N/A</v>
      </c>
      <c r="AV91" s="82" t="e">
        <f>IF(BY36="",NA(),BY36)</f>
        <v>#N/A</v>
      </c>
      <c r="AW91" s="79" t="e">
        <f>IF(BN36="",NA(),BN36)</f>
        <v>#N/A</v>
      </c>
      <c r="AX91" s="82" t="e">
        <f>IF(BY37="",NA(),BY37)</f>
        <v>#N/A</v>
      </c>
      <c r="AY91" s="79" t="e">
        <f>IF(BN37="",NA(),BN37)</f>
        <v>#N/A</v>
      </c>
      <c r="AZ91" s="8"/>
    </row>
    <row r="92" spans="2:52" ht="13.9">
      <c r="B92" s="1"/>
      <c r="C92" s="1"/>
      <c r="D92" s="1"/>
      <c r="E92" s="1"/>
      <c r="F92" s="1"/>
      <c r="G92" s="1"/>
      <c r="H92" s="8"/>
      <c r="I92" s="8"/>
      <c r="J92" s="8"/>
      <c r="K92" s="8"/>
      <c r="L92" s="8"/>
      <c r="M92" s="8"/>
      <c r="N92" s="8"/>
      <c r="O92" s="8"/>
      <c r="P92" s="8"/>
      <c r="Q92" s="1"/>
      <c r="R92" s="1"/>
      <c r="S92" s="1"/>
      <c r="T92" s="1"/>
      <c r="U92" s="1"/>
      <c r="V92" s="8"/>
      <c r="W92" s="1"/>
      <c r="X92" s="1"/>
      <c r="Y92" s="8"/>
      <c r="Z92" s="8"/>
      <c r="AA92" s="8"/>
      <c r="AB92" s="8"/>
      <c r="AC92" s="8"/>
      <c r="AD92" s="8"/>
      <c r="AE92" s="8"/>
      <c r="AF92" s="1"/>
      <c r="AG92" s="1"/>
      <c r="AH92" s="1"/>
      <c r="AI92" s="1"/>
      <c r="AJ92" s="1"/>
      <c r="AK92" s="1"/>
      <c r="AL92" s="1"/>
      <c r="AM92" s="1"/>
      <c r="AN92" s="1"/>
      <c r="AO92" s="1"/>
      <c r="AP92" s="1"/>
      <c r="AQ92" s="76" t="s">
        <v>91</v>
      </c>
      <c r="AR92" s="81" t="e">
        <f>IF(BZ34="",NA(),BWF34)</f>
        <v>#N/A</v>
      </c>
      <c r="AS92" s="79" t="e">
        <f>IF(BO34="",NA(),BO34)</f>
        <v>#N/A</v>
      </c>
      <c r="AT92" s="82" t="e">
        <f>IF(BZ35="",NA(),BZ35)</f>
        <v>#N/A</v>
      </c>
      <c r="AU92" s="79" t="e">
        <f>IF(BO35="",NA(),BO35)</f>
        <v>#N/A</v>
      </c>
      <c r="AV92" s="82" t="e">
        <f>IF(BZ36="",NA(),BZ36)</f>
        <v>#N/A</v>
      </c>
      <c r="AW92" s="79" t="e">
        <f>IF(BO36="",NA(),BO36)</f>
        <v>#N/A</v>
      </c>
      <c r="AX92" s="82" t="e">
        <f>IF(BZ37="",NA(),BZ37)</f>
        <v>#N/A</v>
      </c>
      <c r="AY92" s="79" t="e">
        <f>IF(BO37="",NA(),BO37)</f>
        <v>#N/A</v>
      </c>
      <c r="AZ92" s="8"/>
    </row>
    <row r="93" spans="2:52" ht="13.9">
      <c r="B93" s="1"/>
      <c r="C93" s="1"/>
      <c r="D93" s="1"/>
      <c r="E93" s="1"/>
      <c r="F93" s="1"/>
      <c r="G93" s="1"/>
      <c r="H93" s="8"/>
      <c r="I93" s="8"/>
      <c r="J93" s="8"/>
      <c r="K93" s="8"/>
      <c r="L93" s="8"/>
      <c r="M93" s="8"/>
      <c r="N93" s="8"/>
      <c r="O93" s="8"/>
      <c r="P93" s="8"/>
      <c r="Q93" s="1"/>
      <c r="R93" s="1"/>
      <c r="S93" s="1"/>
      <c r="T93" s="1"/>
      <c r="U93" s="1"/>
      <c r="V93" s="8"/>
      <c r="W93" s="1"/>
      <c r="X93" s="1"/>
      <c r="Y93" s="8"/>
      <c r="Z93" s="8"/>
      <c r="AA93" s="8"/>
      <c r="AB93" s="8"/>
      <c r="AC93" s="8"/>
      <c r="AD93" s="8"/>
      <c r="AE93" s="8"/>
      <c r="AF93" s="1"/>
      <c r="AG93" s="1"/>
      <c r="AH93" s="1"/>
      <c r="AI93" s="1"/>
      <c r="AJ93" s="1"/>
      <c r="AK93" s="1"/>
      <c r="AL93" s="1"/>
      <c r="AM93" s="1"/>
      <c r="AN93" s="1"/>
      <c r="AO93" s="1"/>
      <c r="AP93" s="1"/>
      <c r="AQ93" s="1"/>
      <c r="AR93" s="1"/>
      <c r="AS93" s="1"/>
      <c r="AT93" s="1"/>
      <c r="AU93" s="1"/>
      <c r="AV93" s="1"/>
      <c r="AW93" s="1"/>
      <c r="AX93" s="1"/>
      <c r="AY93" s="1"/>
      <c r="AZ93" s="1"/>
    </row>
    <row r="94" spans="2:52" ht="13.9">
      <c r="B94" s="1"/>
      <c r="C94" s="1"/>
      <c r="D94" s="1"/>
      <c r="E94" s="1"/>
      <c r="F94" s="1"/>
      <c r="G94" s="1"/>
      <c r="H94" s="8"/>
      <c r="I94" s="8"/>
      <c r="J94" s="8"/>
      <c r="K94" s="8"/>
      <c r="L94" s="8"/>
      <c r="M94" s="8"/>
      <c r="N94" s="8"/>
      <c r="O94" s="8"/>
      <c r="P94" s="8"/>
      <c r="Q94" s="1"/>
      <c r="R94" s="1"/>
      <c r="S94" s="1"/>
      <c r="T94" s="1"/>
      <c r="U94" s="1"/>
      <c r="V94" s="8"/>
      <c r="W94" s="1"/>
      <c r="X94" s="1"/>
      <c r="Y94" s="8"/>
      <c r="Z94" s="8"/>
      <c r="AA94" s="8"/>
      <c r="AB94" s="8"/>
      <c r="AC94" s="8"/>
      <c r="AD94" s="8"/>
      <c r="AE94" s="8"/>
      <c r="AF94" s="1"/>
      <c r="AG94" s="1"/>
      <c r="AH94" s="1"/>
      <c r="AI94" s="1"/>
      <c r="AJ94" s="1"/>
      <c r="AK94" s="1"/>
      <c r="AL94" s="1"/>
      <c r="AM94" s="1"/>
      <c r="AN94" s="1"/>
      <c r="AO94" s="1"/>
      <c r="AP94" s="1"/>
      <c r="AQ94" s="1"/>
      <c r="AR94" s="1"/>
      <c r="AS94" s="1"/>
      <c r="AT94" s="1"/>
      <c r="AU94" s="1"/>
      <c r="AV94" s="1"/>
      <c r="AW94" s="1"/>
      <c r="AX94" s="1"/>
      <c r="AY94" s="1"/>
      <c r="AZ94" s="1"/>
    </row>
    <row r="95" spans="2:52" ht="13.9">
      <c r="B95" s="1"/>
      <c r="C95" s="1"/>
      <c r="D95" s="1"/>
      <c r="E95" s="1"/>
      <c r="F95" s="1"/>
      <c r="G95" s="1"/>
      <c r="H95" s="8"/>
      <c r="I95" s="8"/>
      <c r="J95" s="8"/>
      <c r="K95" s="8"/>
      <c r="L95" s="8"/>
      <c r="M95" s="8"/>
      <c r="N95" s="8"/>
      <c r="O95" s="8"/>
      <c r="P95" s="8"/>
      <c r="Q95" s="1"/>
      <c r="R95" s="1"/>
      <c r="S95" s="1"/>
      <c r="T95" s="1"/>
      <c r="U95" s="1"/>
      <c r="V95" s="8"/>
      <c r="W95" s="1"/>
      <c r="X95" s="1"/>
      <c r="Y95" s="8"/>
      <c r="Z95" s="8"/>
      <c r="AA95" s="8"/>
      <c r="AB95" s="8"/>
      <c r="AC95" s="8"/>
      <c r="AD95" s="8"/>
      <c r="AE95" s="8"/>
      <c r="AF95" s="1"/>
      <c r="AG95" s="1"/>
      <c r="AH95" s="1"/>
      <c r="AI95" s="1"/>
      <c r="AJ95" s="1"/>
      <c r="AK95" s="1"/>
      <c r="AL95" s="1"/>
      <c r="AM95" s="1"/>
      <c r="AN95" s="1"/>
      <c r="AO95" s="1"/>
      <c r="AP95" s="1"/>
      <c r="AQ95" s="1"/>
      <c r="AR95" s="1"/>
      <c r="AS95" s="1"/>
      <c r="AT95" s="1"/>
      <c r="AU95" s="1"/>
      <c r="AV95" s="1"/>
      <c r="AW95" s="1"/>
      <c r="AX95" s="1"/>
      <c r="AY95" s="1"/>
      <c r="AZ95" s="1"/>
    </row>
    <row r="96" spans="2:52" ht="13.9">
      <c r="B96" s="1"/>
      <c r="C96" s="1"/>
      <c r="D96" s="1"/>
      <c r="E96" s="1"/>
      <c r="F96" s="1"/>
      <c r="G96" s="1"/>
      <c r="H96" s="8"/>
      <c r="I96" s="8"/>
      <c r="J96" s="8"/>
      <c r="K96" s="8"/>
      <c r="L96" s="8"/>
      <c r="M96" s="8"/>
      <c r="N96" s="8"/>
      <c r="O96" s="8"/>
      <c r="P96" s="8"/>
      <c r="Q96" s="1"/>
      <c r="R96" s="1"/>
      <c r="S96" s="1"/>
      <c r="T96" s="1"/>
      <c r="U96" s="1"/>
      <c r="V96" s="8"/>
      <c r="W96" s="1"/>
      <c r="X96" s="1"/>
      <c r="Y96" s="8"/>
      <c r="Z96" s="8"/>
      <c r="AA96" s="8"/>
      <c r="AB96" s="8"/>
      <c r="AC96" s="8"/>
      <c r="AD96" s="8"/>
      <c r="AE96" s="8"/>
      <c r="AF96" s="1"/>
      <c r="AG96" s="1"/>
      <c r="AH96" s="1"/>
      <c r="AI96" s="1"/>
      <c r="AJ96" s="1"/>
      <c r="AK96" s="1"/>
      <c r="AL96" s="1"/>
      <c r="AM96" s="1"/>
      <c r="AN96" s="1"/>
      <c r="AO96" s="1"/>
      <c r="AP96" s="1"/>
      <c r="AQ96" s="1"/>
      <c r="AR96" s="1"/>
      <c r="AS96" s="1"/>
      <c r="AT96" s="1"/>
      <c r="AU96" s="1"/>
      <c r="AV96" s="1"/>
      <c r="AW96" s="1"/>
      <c r="AX96" s="1"/>
      <c r="AY96" s="1"/>
      <c r="AZ96" s="1"/>
    </row>
    <row r="97" spans="2:86" s="211" customFormat="1" ht="13.9">
      <c r="B97" s="1"/>
      <c r="C97" s="1"/>
      <c r="D97" s="1"/>
      <c r="E97" s="1"/>
      <c r="F97" s="1"/>
      <c r="G97" s="1"/>
      <c r="H97" s="8"/>
      <c r="I97" s="8"/>
      <c r="J97" s="8"/>
      <c r="K97" s="8"/>
      <c r="L97" s="8"/>
      <c r="M97" s="8"/>
      <c r="N97" s="8"/>
      <c r="O97" s="8"/>
      <c r="P97" s="8"/>
      <c r="Q97" s="8"/>
      <c r="R97" s="8"/>
      <c r="S97" s="8"/>
      <c r="T97" s="8"/>
      <c r="U97" s="8"/>
      <c r="V97" s="8"/>
      <c r="W97" s="1"/>
      <c r="X97" s="8"/>
      <c r="Y97" s="8"/>
      <c r="Z97" s="8"/>
      <c r="AA97" s="8"/>
      <c r="AB97" s="8"/>
      <c r="AC97" s="8"/>
      <c r="AD97" s="8"/>
      <c r="AE97" s="8"/>
      <c r="AF97" s="8"/>
      <c r="AG97" s="1"/>
      <c r="AH97" s="1"/>
      <c r="AI97" s="1"/>
      <c r="AJ97" s="1"/>
      <c r="AK97" s="1"/>
      <c r="AL97" s="8"/>
      <c r="AM97" s="8"/>
      <c r="AN97" s="8"/>
      <c r="AO97" s="8"/>
      <c r="AP97" s="8"/>
      <c r="AQ97" s="8"/>
      <c r="AR97" s="8"/>
      <c r="AS97" s="8"/>
      <c r="AT97" s="8"/>
      <c r="AU97" s="8"/>
      <c r="AV97" s="1"/>
      <c r="AW97" s="1"/>
      <c r="AX97" s="1"/>
      <c r="AY97" s="1"/>
      <c r="AZ97" s="1"/>
      <c r="BA97" s="1"/>
      <c r="BB97" s="1"/>
      <c r="BC97" s="1"/>
      <c r="BD97" s="1"/>
      <c r="BE97" s="1"/>
      <c r="BF97" s="1"/>
      <c r="BG97" s="8"/>
      <c r="BH97" s="8"/>
      <c r="BI97" s="8"/>
      <c r="BJ97" s="8"/>
      <c r="BK97" s="8"/>
      <c r="BL97" s="8"/>
      <c r="BM97" s="8"/>
      <c r="BN97" s="8"/>
      <c r="BO97" s="8"/>
      <c r="BP97" s="8"/>
      <c r="BQ97" s="8"/>
      <c r="BR97" s="8"/>
      <c r="BS97" s="8"/>
      <c r="BT97" s="8"/>
      <c r="BU97" s="8"/>
      <c r="BV97" s="8"/>
      <c r="BW97" s="8"/>
      <c r="BX97" s="8"/>
      <c r="BY97" s="8"/>
      <c r="BZ97" s="8"/>
      <c r="CA97" s="8"/>
      <c r="CB97" s="1"/>
      <c r="CC97" s="8"/>
      <c r="CD97" s="1"/>
      <c r="CE97" s="8"/>
      <c r="CF97" s="1"/>
      <c r="CG97" s="8"/>
      <c r="CH97" s="1"/>
    </row>
    <row r="98" spans="2:86" s="211" customFormat="1" ht="13.9">
      <c r="B98" s="1"/>
      <c r="C98" s="1"/>
      <c r="D98" s="1"/>
      <c r="E98" s="1"/>
      <c r="F98" s="1"/>
      <c r="G98" s="1"/>
      <c r="H98" s="8"/>
      <c r="I98" s="8"/>
      <c r="J98" s="8"/>
      <c r="K98" s="8"/>
      <c r="L98" s="8"/>
      <c r="M98" s="8"/>
      <c r="N98" s="8"/>
      <c r="O98" s="8"/>
      <c r="P98" s="8"/>
      <c r="Q98" s="8"/>
      <c r="R98" s="8"/>
      <c r="S98" s="8"/>
      <c r="T98" s="8"/>
      <c r="U98" s="8"/>
      <c r="V98" s="8"/>
      <c r="W98" s="1"/>
      <c r="X98" s="8"/>
      <c r="Y98" s="8"/>
      <c r="Z98" s="8"/>
      <c r="AA98" s="8"/>
      <c r="AB98" s="8"/>
      <c r="AC98" s="8"/>
      <c r="AD98" s="8"/>
      <c r="AE98" s="8"/>
      <c r="AF98" s="8"/>
      <c r="AG98" s="1"/>
      <c r="AH98" s="1"/>
      <c r="AI98" s="1"/>
      <c r="AJ98" s="1"/>
      <c r="AK98" s="1"/>
      <c r="AL98" s="8"/>
      <c r="AM98" s="8"/>
      <c r="AN98" s="8"/>
      <c r="AO98" s="8"/>
      <c r="AP98" s="8"/>
      <c r="AQ98" s="8"/>
      <c r="AR98" s="8"/>
      <c r="AS98" s="8"/>
      <c r="AT98" s="8"/>
      <c r="AU98" s="8"/>
      <c r="AV98" s="1"/>
      <c r="AW98" s="1"/>
      <c r="AX98" s="1"/>
      <c r="AY98" s="1"/>
      <c r="AZ98" s="1"/>
      <c r="BA98" s="1"/>
      <c r="BB98" s="1"/>
      <c r="BC98" s="1"/>
      <c r="BD98" s="1"/>
      <c r="BE98" s="1"/>
      <c r="BF98" s="1"/>
      <c r="BG98" s="8"/>
      <c r="BH98" s="8"/>
      <c r="BI98" s="8"/>
      <c r="BJ98" s="8"/>
      <c r="BK98" s="8"/>
      <c r="BL98" s="8"/>
      <c r="BM98" s="8"/>
      <c r="BN98" s="8"/>
      <c r="BO98" s="8"/>
      <c r="BP98" s="8"/>
      <c r="BQ98" s="8"/>
      <c r="BR98" s="8"/>
      <c r="BS98" s="8"/>
      <c r="BT98" s="8"/>
      <c r="BU98" s="8"/>
      <c r="BV98" s="8"/>
      <c r="BW98" s="8"/>
      <c r="BX98" s="8"/>
      <c r="BY98" s="8"/>
      <c r="BZ98" s="8"/>
      <c r="CA98" s="8"/>
      <c r="CB98" s="1"/>
      <c r="CC98" s="8"/>
      <c r="CD98" s="1"/>
      <c r="CE98" s="8"/>
      <c r="CF98" s="1"/>
      <c r="CG98" s="8"/>
      <c r="CH98" s="1"/>
    </row>
    <row r="99" spans="2:86" s="211" customFormat="1" ht="13.9">
      <c r="B99" s="1"/>
      <c r="C99" s="1"/>
      <c r="D99" s="1"/>
      <c r="E99" s="1"/>
      <c r="F99" s="1"/>
      <c r="G99" s="1"/>
      <c r="H99" s="8"/>
      <c r="I99" s="8"/>
      <c r="J99" s="8"/>
      <c r="K99" s="8"/>
      <c r="L99" s="8"/>
      <c r="M99" s="8"/>
      <c r="N99" s="8"/>
      <c r="O99" s="8"/>
      <c r="P99" s="8"/>
      <c r="Q99" s="8"/>
      <c r="R99" s="8"/>
      <c r="S99" s="8"/>
      <c r="T99" s="8"/>
      <c r="U99" s="8"/>
      <c r="V99" s="8"/>
      <c r="W99" s="1"/>
      <c r="X99" s="8"/>
      <c r="Y99" s="8"/>
      <c r="Z99" s="8"/>
      <c r="AA99" s="8"/>
      <c r="AB99" s="8"/>
      <c r="AC99" s="8"/>
      <c r="AD99" s="8"/>
      <c r="AE99" s="8"/>
      <c r="AF99" s="8"/>
      <c r="AG99" s="1"/>
      <c r="AH99" s="1"/>
      <c r="AI99" s="1"/>
      <c r="AJ99" s="1"/>
      <c r="AK99" s="1"/>
      <c r="AL99" s="8"/>
      <c r="AM99" s="8"/>
      <c r="AN99" s="8"/>
      <c r="AO99" s="8"/>
      <c r="AP99" s="8"/>
      <c r="AQ99" s="8"/>
      <c r="AR99" s="8"/>
      <c r="AS99" s="8"/>
      <c r="AT99" s="8"/>
      <c r="AU99" s="8"/>
      <c r="AV99" s="1"/>
      <c r="AW99" s="1"/>
      <c r="AX99" s="1"/>
      <c r="AY99" s="1"/>
      <c r="AZ99" s="1"/>
      <c r="BA99" s="1"/>
      <c r="BB99" s="1"/>
      <c r="BC99" s="1"/>
      <c r="BD99" s="1"/>
      <c r="BE99" s="1"/>
      <c r="BF99" s="1"/>
      <c r="BG99" s="8"/>
      <c r="BH99" s="8"/>
      <c r="BI99" s="8"/>
      <c r="BJ99" s="8"/>
      <c r="BK99" s="8"/>
      <c r="BL99" s="8"/>
      <c r="BM99" s="8"/>
      <c r="BN99" s="8"/>
      <c r="BO99" s="8"/>
      <c r="BP99" s="8"/>
      <c r="BQ99" s="8"/>
      <c r="BR99" s="8"/>
      <c r="BS99" s="8"/>
      <c r="BT99" s="8"/>
      <c r="BU99" s="8"/>
      <c r="BV99" s="8"/>
      <c r="BW99" s="8"/>
      <c r="BX99" s="8"/>
      <c r="BY99" s="8"/>
      <c r="BZ99" s="8"/>
      <c r="CA99" s="8"/>
      <c r="CB99" s="1"/>
      <c r="CC99" s="8"/>
      <c r="CD99" s="1"/>
      <c r="CE99" s="8"/>
      <c r="CF99" s="1"/>
      <c r="CG99" s="8"/>
      <c r="CH99" s="1"/>
    </row>
    <row r="100" spans="2:86" ht="13.9">
      <c r="B100" s="1"/>
      <c r="C100" s="1"/>
      <c r="D100" s="1"/>
      <c r="E100" s="1"/>
      <c r="F100" s="1"/>
      <c r="G100" s="1"/>
      <c r="H100" s="8"/>
      <c r="I100" s="8"/>
      <c r="J100" s="8"/>
      <c r="K100" s="8"/>
      <c r="L100" s="8"/>
      <c r="M100" s="8"/>
      <c r="N100" s="8"/>
      <c r="O100" s="8"/>
      <c r="P100" s="8"/>
      <c r="Q100" s="1"/>
      <c r="R100" s="1"/>
      <c r="S100" s="1"/>
      <c r="T100" s="1"/>
      <c r="U100" s="1"/>
      <c r="V100" s="8"/>
      <c r="W100" s="1"/>
      <c r="X100" s="1"/>
      <c r="Y100" s="8"/>
      <c r="Z100" s="8"/>
      <c r="AA100" s="8"/>
      <c r="AB100" s="8"/>
      <c r="AC100" s="8"/>
      <c r="AD100" s="8"/>
      <c r="AE100" s="8"/>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8"/>
      <c r="BH100" s="8"/>
      <c r="BI100" s="8"/>
      <c r="BJ100" s="8"/>
      <c r="BK100" s="8"/>
      <c r="BL100" s="8"/>
      <c r="BM100" s="8"/>
      <c r="BN100" s="8"/>
      <c r="BO100" s="8"/>
      <c r="BP100" s="8"/>
      <c r="BQ100" s="8"/>
      <c r="BR100" s="8"/>
      <c r="BS100" s="8"/>
      <c r="BT100" s="8"/>
      <c r="BU100" s="8"/>
      <c r="BV100" s="8"/>
      <c r="BW100" s="8"/>
      <c r="BX100" s="8"/>
      <c r="BY100" s="8"/>
      <c r="BZ100" s="8"/>
      <c r="CA100" s="8"/>
      <c r="CB100" s="1"/>
      <c r="CC100" s="8"/>
      <c r="CD100" s="1"/>
      <c r="CE100" s="8"/>
      <c r="CF100" s="1"/>
      <c r="CG100" s="8"/>
      <c r="CH100" s="1"/>
    </row>
    <row r="101" spans="2:86" ht="13.9">
      <c r="B101" s="1"/>
      <c r="C101" s="1"/>
      <c r="D101" s="1"/>
      <c r="E101" s="1"/>
      <c r="F101" s="1"/>
      <c r="G101" s="1"/>
      <c r="H101" s="8"/>
      <c r="I101" s="8"/>
      <c r="J101" s="8"/>
      <c r="K101" s="8"/>
      <c r="L101" s="8"/>
      <c r="M101" s="8"/>
      <c r="N101" s="8"/>
      <c r="O101" s="8"/>
      <c r="P101" s="8"/>
      <c r="Q101" s="1"/>
      <c r="R101" s="1"/>
      <c r="S101" s="1"/>
      <c r="T101" s="1"/>
      <c r="U101" s="1"/>
      <c r="V101" s="8"/>
      <c r="W101" s="1"/>
      <c r="X101" s="1"/>
      <c r="Y101" s="8"/>
      <c r="Z101" s="8"/>
      <c r="AA101" s="8"/>
      <c r="AB101" s="8"/>
      <c r="AC101" s="8"/>
      <c r="AD101" s="8"/>
      <c r="AE101" s="8"/>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8"/>
      <c r="BH101" s="8"/>
      <c r="BI101" s="8"/>
      <c r="BJ101" s="8"/>
      <c r="BK101" s="8"/>
      <c r="BL101" s="8"/>
      <c r="BM101" s="8"/>
      <c r="BN101" s="8"/>
      <c r="BO101" s="8"/>
      <c r="BP101" s="8"/>
      <c r="BQ101" s="8"/>
      <c r="BR101" s="8"/>
      <c r="BS101" s="8"/>
      <c r="BT101" s="8"/>
      <c r="BU101" s="8"/>
      <c r="BV101" s="8"/>
      <c r="BW101" s="8"/>
      <c r="BX101" s="8"/>
      <c r="BY101" s="8"/>
      <c r="BZ101" s="8"/>
      <c r="CA101" s="8"/>
      <c r="CB101" s="1"/>
      <c r="CC101" s="8"/>
      <c r="CD101" s="1"/>
      <c r="CE101" s="8"/>
      <c r="CF101" s="1"/>
      <c r="CG101" s="8"/>
      <c r="CH101" s="1"/>
    </row>
    <row r="102" spans="2:86" s="211" customFormat="1" ht="15" customHeight="1">
      <c r="B102" s="1"/>
      <c r="C102" s="1"/>
      <c r="D102" s="1"/>
      <c r="E102" s="1"/>
      <c r="F102" s="1"/>
      <c r="G102" s="1"/>
      <c r="H102" s="8"/>
      <c r="I102" s="8"/>
      <c r="J102" s="8"/>
      <c r="K102" s="8"/>
      <c r="L102" s="8"/>
      <c r="M102" s="8"/>
      <c r="N102" s="8"/>
      <c r="O102" s="8"/>
      <c r="P102" s="8"/>
      <c r="Q102" s="8"/>
      <c r="R102" s="8"/>
      <c r="S102" s="1"/>
      <c r="T102" s="1"/>
      <c r="U102" s="1"/>
      <c r="V102" s="8"/>
      <c r="W102" s="1"/>
      <c r="X102" s="1"/>
      <c r="Y102" s="8"/>
      <c r="Z102" s="8"/>
      <c r="AA102" s="8"/>
      <c r="AB102" s="8"/>
      <c r="AC102" s="8"/>
      <c r="AD102" s="8"/>
      <c r="AE102" s="8"/>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8"/>
      <c r="BH102" s="8"/>
      <c r="BI102" s="8"/>
      <c r="BJ102" s="8"/>
      <c r="BK102" s="8"/>
      <c r="BL102" s="8"/>
      <c r="BM102" s="8"/>
      <c r="BN102" s="8"/>
      <c r="BO102" s="8"/>
      <c r="BP102" s="8"/>
      <c r="BQ102" s="8"/>
      <c r="BR102" s="8"/>
      <c r="BS102" s="8"/>
      <c r="BT102" s="8"/>
      <c r="BU102" s="8"/>
      <c r="BV102" s="8"/>
      <c r="BW102" s="8"/>
      <c r="BX102" s="8"/>
      <c r="BY102" s="8"/>
      <c r="BZ102" s="8"/>
      <c r="CA102" s="8"/>
      <c r="CB102" s="1"/>
      <c r="CC102" s="8"/>
      <c r="CD102" s="1"/>
      <c r="CE102" s="8"/>
      <c r="CF102" s="1"/>
      <c r="CG102" s="8"/>
      <c r="CH102" s="1"/>
    </row>
    <row r="103" spans="2:86" s="211" customFormat="1" ht="15" customHeight="1">
      <c r="B103" s="1"/>
      <c r="C103" s="1"/>
      <c r="D103" s="1"/>
      <c r="E103" s="1"/>
      <c r="F103" s="1"/>
      <c r="G103" s="1"/>
      <c r="H103" s="8"/>
      <c r="I103" s="8"/>
      <c r="J103" s="8"/>
      <c r="K103" s="8"/>
      <c r="L103" s="8"/>
      <c r="M103" s="8"/>
      <c r="N103" s="8"/>
      <c r="O103" s="8"/>
      <c r="P103" s="8"/>
      <c r="Q103" s="1"/>
      <c r="R103" s="1"/>
      <c r="S103" s="1"/>
      <c r="T103" s="1"/>
      <c r="U103" s="1"/>
      <c r="V103" s="8"/>
      <c r="W103" s="1"/>
      <c r="X103" s="1"/>
      <c r="Y103" s="8"/>
      <c r="Z103" s="8"/>
      <c r="AA103" s="8"/>
      <c r="AB103" s="8"/>
      <c r="AC103" s="8"/>
      <c r="AD103" s="8"/>
      <c r="AE103" s="8"/>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8"/>
      <c r="BH103" s="8"/>
      <c r="BI103" s="8"/>
      <c r="BJ103" s="8"/>
      <c r="BK103" s="8"/>
      <c r="BL103" s="8"/>
      <c r="BM103" s="8"/>
      <c r="BN103" s="8"/>
      <c r="BO103" s="8"/>
      <c r="BP103" s="8"/>
      <c r="BQ103" s="8"/>
      <c r="BR103" s="8"/>
      <c r="BS103" s="8"/>
      <c r="BT103" s="8"/>
      <c r="BU103" s="8"/>
      <c r="BV103" s="8"/>
      <c r="BW103" s="8"/>
      <c r="BX103" s="8"/>
      <c r="BY103" s="8"/>
      <c r="BZ103" s="8"/>
      <c r="CA103" s="8"/>
      <c r="CB103" s="1"/>
      <c r="CC103" s="8"/>
      <c r="CD103" s="1"/>
      <c r="CE103" s="8"/>
      <c r="CF103" s="1"/>
      <c r="CG103" s="8"/>
      <c r="CH103" s="1"/>
    </row>
    <row r="104" spans="2:86" s="211" customFormat="1" ht="15" customHeight="1">
      <c r="B104" s="1"/>
      <c r="C104" s="1"/>
      <c r="D104" s="1"/>
      <c r="E104" s="1"/>
      <c r="F104" s="1"/>
      <c r="G104" s="1"/>
      <c r="H104" s="8"/>
      <c r="I104" s="8"/>
      <c r="J104" s="8"/>
      <c r="K104" s="8"/>
      <c r="L104" s="8"/>
      <c r="M104" s="8"/>
      <c r="N104" s="8"/>
      <c r="O104" s="8"/>
      <c r="P104" s="8"/>
      <c r="Q104" s="1"/>
      <c r="R104" s="1"/>
      <c r="S104" s="1"/>
      <c r="T104" s="1"/>
      <c r="U104" s="1"/>
      <c r="V104" s="8"/>
      <c r="W104" s="1"/>
      <c r="X104" s="1"/>
      <c r="Y104" s="8"/>
      <c r="Z104" s="8"/>
      <c r="AA104" s="8"/>
      <c r="AB104" s="8"/>
      <c r="AC104" s="8"/>
      <c r="AD104" s="8"/>
      <c r="AE104" s="8"/>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8"/>
      <c r="BH104" s="8"/>
      <c r="BI104" s="8"/>
      <c r="BJ104" s="8"/>
      <c r="BK104" s="8"/>
      <c r="BL104" s="8"/>
      <c r="BM104" s="8"/>
      <c r="BN104" s="8"/>
      <c r="BO104" s="8"/>
      <c r="BP104" s="8"/>
      <c r="BQ104" s="8"/>
      <c r="BR104" s="8"/>
      <c r="BS104" s="8"/>
      <c r="BT104" s="8"/>
      <c r="BU104" s="8"/>
      <c r="BV104" s="8"/>
      <c r="BW104" s="8"/>
      <c r="BX104" s="8"/>
      <c r="BY104" s="8"/>
      <c r="BZ104" s="8"/>
      <c r="CA104" s="8"/>
      <c r="CB104" s="1"/>
      <c r="CC104" s="8"/>
      <c r="CD104" s="1"/>
      <c r="CE104" s="8"/>
      <c r="CF104" s="1"/>
      <c r="CG104" s="8"/>
      <c r="CH104" s="1"/>
    </row>
    <row r="105" spans="2:86" s="211" customFormat="1" ht="15" customHeight="1">
      <c r="B105" s="1"/>
      <c r="C105" s="1"/>
      <c r="D105" s="1"/>
      <c r="E105" s="1"/>
      <c r="F105" s="1"/>
      <c r="G105" s="1"/>
      <c r="H105" s="8"/>
      <c r="I105" s="8"/>
      <c r="J105" s="8"/>
      <c r="K105" s="8"/>
      <c r="L105" s="8"/>
      <c r="M105" s="8"/>
      <c r="N105" s="8"/>
      <c r="O105" s="8"/>
      <c r="P105" s="8"/>
      <c r="Q105" s="1"/>
      <c r="R105" s="1"/>
      <c r="S105" s="1"/>
      <c r="T105" s="1"/>
      <c r="U105" s="1"/>
      <c r="V105" s="8"/>
      <c r="W105" s="1"/>
      <c r="X105" s="1"/>
      <c r="Y105" s="8"/>
      <c r="Z105" s="8"/>
      <c r="AA105" s="8"/>
      <c r="AB105" s="8"/>
      <c r="AC105" s="8"/>
      <c r="AD105" s="8"/>
      <c r="AE105" s="8"/>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8"/>
      <c r="BH105" s="8"/>
      <c r="BI105" s="8"/>
      <c r="BJ105" s="8"/>
      <c r="BK105" s="8"/>
      <c r="BL105" s="8"/>
      <c r="BM105" s="8"/>
      <c r="BN105" s="8"/>
      <c r="BO105" s="8"/>
      <c r="BP105" s="8"/>
      <c r="BQ105" s="8"/>
      <c r="BR105" s="8"/>
      <c r="BS105" s="8"/>
      <c r="BT105" s="8"/>
      <c r="BU105" s="8"/>
      <c r="BV105" s="8"/>
      <c r="BW105" s="8"/>
      <c r="BX105" s="8"/>
      <c r="BY105" s="8"/>
      <c r="BZ105" s="8"/>
      <c r="CA105" s="8"/>
      <c r="CB105" s="1"/>
      <c r="CC105" s="8"/>
      <c r="CD105" s="1"/>
      <c r="CE105" s="8"/>
      <c r="CF105" s="1"/>
      <c r="CG105" s="8"/>
      <c r="CH105" s="1"/>
    </row>
    <row r="106" spans="2:86" s="211" customFormat="1" ht="15" customHeight="1">
      <c r="B106" s="1"/>
      <c r="C106" s="1"/>
      <c r="D106" s="1"/>
      <c r="E106" s="1"/>
      <c r="F106" s="1"/>
      <c r="G106" s="1"/>
      <c r="H106" s="8"/>
      <c r="I106" s="8"/>
      <c r="J106" s="8"/>
      <c r="K106" s="8"/>
      <c r="L106" s="8"/>
      <c r="M106" s="8"/>
      <c r="N106" s="8"/>
      <c r="O106" s="8"/>
      <c r="P106" s="8"/>
      <c r="Q106" s="1"/>
      <c r="R106" s="1"/>
      <c r="S106" s="1"/>
      <c r="T106" s="1"/>
      <c r="U106" s="1"/>
      <c r="V106" s="8"/>
      <c r="W106" s="1"/>
      <c r="X106" s="1"/>
      <c r="Y106" s="8"/>
      <c r="Z106" s="8"/>
      <c r="AA106" s="8"/>
      <c r="AB106" s="8"/>
      <c r="AC106" s="8"/>
      <c r="AD106" s="8"/>
      <c r="AE106" s="8"/>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8"/>
      <c r="BH106" s="8"/>
      <c r="BI106" s="8"/>
      <c r="BJ106" s="8"/>
      <c r="BK106" s="8"/>
      <c r="BL106" s="8"/>
      <c r="BM106" s="8"/>
      <c r="BN106" s="8"/>
      <c r="BO106" s="8"/>
      <c r="BP106" s="8"/>
      <c r="BQ106" s="8"/>
      <c r="BR106" s="8"/>
      <c r="BS106" s="8"/>
      <c r="BT106" s="8"/>
      <c r="BU106" s="8"/>
      <c r="BV106" s="8"/>
      <c r="BW106" s="8"/>
      <c r="BX106" s="8"/>
      <c r="BY106" s="8"/>
      <c r="BZ106" s="8"/>
      <c r="CA106" s="8"/>
      <c r="CB106" s="1"/>
      <c r="CC106" s="8"/>
      <c r="CD106" s="1"/>
      <c r="CE106" s="8"/>
      <c r="CF106" s="1"/>
      <c r="CG106" s="8"/>
      <c r="CH106" s="1"/>
    </row>
    <row r="107" spans="2:86" s="211" customFormat="1" ht="15" customHeight="1">
      <c r="B107" s="1"/>
      <c r="C107" s="1"/>
      <c r="D107" s="1"/>
      <c r="E107" s="1"/>
      <c r="F107" s="1"/>
      <c r="G107" s="1"/>
      <c r="H107" s="8"/>
      <c r="I107" s="8"/>
      <c r="J107" s="8"/>
      <c r="K107" s="8"/>
      <c r="L107" s="8"/>
      <c r="M107" s="8"/>
      <c r="N107" s="8"/>
      <c r="O107" s="8"/>
      <c r="P107" s="8"/>
      <c r="Q107" s="1"/>
      <c r="R107" s="1"/>
      <c r="S107" s="1"/>
      <c r="T107" s="1"/>
      <c r="U107" s="1"/>
      <c r="V107" s="8"/>
      <c r="W107" s="1"/>
      <c r="X107" s="1"/>
      <c r="Y107" s="8"/>
      <c r="Z107" s="8"/>
      <c r="AA107" s="8"/>
      <c r="AB107" s="8"/>
      <c r="AC107" s="8"/>
      <c r="AD107" s="8"/>
      <c r="AE107" s="8"/>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8"/>
      <c r="BH107" s="8"/>
      <c r="BI107" s="8"/>
      <c r="BJ107" s="8"/>
      <c r="BK107" s="8"/>
      <c r="BL107" s="8"/>
      <c r="BM107" s="8"/>
      <c r="BN107" s="8"/>
      <c r="BO107" s="8"/>
      <c r="BP107" s="8"/>
      <c r="BQ107" s="8"/>
      <c r="BR107" s="8"/>
      <c r="BS107" s="8"/>
      <c r="BT107" s="8"/>
      <c r="BU107" s="8"/>
      <c r="BV107" s="8"/>
      <c r="BW107" s="8"/>
      <c r="BX107" s="8"/>
      <c r="BY107" s="8"/>
      <c r="BZ107" s="8"/>
      <c r="CA107" s="8"/>
      <c r="CB107" s="1"/>
      <c r="CC107" s="8"/>
      <c r="CD107" s="1"/>
      <c r="CE107" s="8"/>
      <c r="CF107" s="1"/>
      <c r="CG107" s="8"/>
      <c r="CH107" s="1"/>
    </row>
    <row r="108" spans="2:86" s="211" customFormat="1" ht="15.6" customHeight="1">
      <c r="B108" s="1"/>
      <c r="C108" s="1"/>
      <c r="D108" s="1"/>
      <c r="E108" s="1"/>
      <c r="F108" s="1"/>
      <c r="G108" s="1"/>
      <c r="H108" s="8"/>
      <c r="I108" s="8"/>
      <c r="J108" s="8"/>
      <c r="K108" s="8"/>
      <c r="L108" s="8"/>
      <c r="M108" s="8"/>
      <c r="N108" s="8"/>
      <c r="O108" s="8"/>
      <c r="P108" s="8"/>
      <c r="Q108" s="1"/>
      <c r="R108" s="1"/>
      <c r="S108" s="1"/>
      <c r="T108" s="1"/>
      <c r="U108" s="1"/>
      <c r="V108" s="8"/>
      <c r="W108" s="1"/>
      <c r="X108" s="1"/>
      <c r="Y108" s="8"/>
      <c r="Z108" s="8"/>
      <c r="AA108" s="8"/>
      <c r="AB108" s="8"/>
      <c r="AC108" s="8"/>
      <c r="AD108" s="8"/>
      <c r="AE108" s="8"/>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8"/>
      <c r="BH108" s="8"/>
      <c r="BI108" s="8"/>
      <c r="BJ108" s="8"/>
      <c r="BK108" s="8"/>
      <c r="BL108" s="8"/>
      <c r="BM108" s="8"/>
      <c r="BN108" s="8"/>
      <c r="BO108" s="8"/>
      <c r="BP108" s="8"/>
      <c r="BQ108" s="8"/>
      <c r="BR108" s="8"/>
      <c r="BS108" s="8"/>
      <c r="BT108" s="8"/>
      <c r="BU108" s="8"/>
      <c r="BV108" s="8"/>
      <c r="BW108" s="8"/>
      <c r="BX108" s="8"/>
      <c r="BY108" s="8"/>
      <c r="BZ108" s="8"/>
      <c r="CA108" s="8"/>
      <c r="CB108" s="1"/>
      <c r="CC108" s="8"/>
      <c r="CD108" s="1"/>
      <c r="CE108" s="8"/>
      <c r="CF108" s="1"/>
      <c r="CG108" s="8"/>
      <c r="CH108" s="1"/>
    </row>
    <row r="109" spans="2:86" s="211" customFormat="1" ht="15.6" customHeight="1">
      <c r="B109" s="1"/>
      <c r="C109" s="1"/>
      <c r="D109" s="1"/>
      <c r="E109" s="1"/>
      <c r="F109" s="1"/>
      <c r="G109" s="1"/>
      <c r="H109" s="8"/>
      <c r="I109" s="8"/>
      <c r="J109" s="8"/>
      <c r="K109" s="8"/>
      <c r="L109" s="8"/>
      <c r="M109" s="8"/>
      <c r="N109" s="8"/>
      <c r="O109" s="8"/>
      <c r="P109" s="8"/>
      <c r="Q109" s="1"/>
      <c r="R109" s="1"/>
      <c r="S109" s="1"/>
      <c r="T109" s="1"/>
      <c r="U109" s="1"/>
      <c r="V109" s="8"/>
      <c r="W109" s="1"/>
      <c r="X109" s="1"/>
      <c r="Y109" s="8"/>
      <c r="Z109" s="8"/>
      <c r="AA109" s="8"/>
      <c r="AB109" s="8"/>
      <c r="AC109" s="8"/>
      <c r="AD109" s="8"/>
      <c r="AE109" s="8"/>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8"/>
      <c r="BH109" s="8"/>
      <c r="BI109" s="8"/>
      <c r="BJ109" s="8"/>
      <c r="BK109" s="8"/>
      <c r="BL109" s="8"/>
      <c r="BM109" s="8"/>
      <c r="BN109" s="8"/>
      <c r="BO109" s="8"/>
      <c r="BP109" s="8"/>
      <c r="BQ109" s="8"/>
      <c r="BR109" s="8"/>
      <c r="BS109" s="8"/>
      <c r="BT109" s="8"/>
      <c r="BU109" s="8"/>
      <c r="BV109" s="8"/>
      <c r="BW109" s="8"/>
      <c r="BX109" s="8"/>
      <c r="BY109" s="8"/>
      <c r="BZ109" s="8"/>
      <c r="CA109" s="8"/>
      <c r="CB109" s="1"/>
      <c r="CC109" s="8"/>
      <c r="CD109" s="1"/>
      <c r="CE109" s="8"/>
      <c r="CF109" s="1"/>
      <c r="CG109" s="8"/>
      <c r="CH109" s="1"/>
    </row>
    <row r="110" spans="2:86" ht="13.9">
      <c r="B110" s="1"/>
      <c r="C110" s="1"/>
      <c r="D110" s="1"/>
      <c r="E110" s="1"/>
      <c r="F110" s="1"/>
      <c r="G110" s="1"/>
      <c r="H110" s="8"/>
      <c r="I110" s="8"/>
      <c r="J110" s="8"/>
      <c r="K110" s="8"/>
      <c r="L110" s="8"/>
      <c r="M110" s="8"/>
      <c r="N110" s="8"/>
      <c r="O110" s="8"/>
      <c r="P110" s="8"/>
      <c r="Q110" s="1"/>
      <c r="R110" s="1"/>
      <c r="S110" s="1"/>
      <c r="T110" s="1"/>
      <c r="U110" s="1"/>
      <c r="V110" s="8"/>
      <c r="W110" s="1"/>
      <c r="X110" s="1"/>
      <c r="Y110" s="8"/>
      <c r="Z110" s="8"/>
      <c r="AA110" s="8"/>
      <c r="AB110" s="8"/>
      <c r="AC110" s="8"/>
      <c r="AD110" s="8"/>
      <c r="AE110" s="8"/>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8"/>
      <c r="BH110" s="8"/>
      <c r="BI110" s="8"/>
      <c r="BJ110" s="8"/>
      <c r="BK110" s="8"/>
      <c r="BL110" s="8"/>
      <c r="BM110" s="8"/>
      <c r="BN110" s="8"/>
      <c r="BO110" s="8"/>
      <c r="BP110" s="8"/>
      <c r="BQ110" s="8"/>
      <c r="BR110" s="8"/>
      <c r="BS110" s="8"/>
      <c r="BT110" s="8"/>
      <c r="BU110" s="8"/>
      <c r="BV110" s="8"/>
      <c r="BW110" s="8"/>
      <c r="BX110" s="8"/>
      <c r="BY110" s="8"/>
      <c r="BZ110" s="8"/>
      <c r="CA110" s="8"/>
      <c r="CB110" s="1"/>
      <c r="CC110" s="8"/>
      <c r="CD110" s="1"/>
      <c r="CE110" s="8"/>
      <c r="CF110" s="1"/>
      <c r="CG110" s="8"/>
      <c r="CH110" s="1"/>
    </row>
    <row r="111" spans="2:86" s="211" customFormat="1" ht="13.9">
      <c r="B111" s="1"/>
      <c r="C111" s="1"/>
      <c r="D111" s="1"/>
      <c r="E111" s="1"/>
      <c r="F111" s="1"/>
      <c r="G111" s="1"/>
      <c r="H111" s="8"/>
      <c r="I111" s="8"/>
      <c r="J111" s="8"/>
      <c r="K111" s="8"/>
      <c r="L111" s="8"/>
      <c r="M111" s="8"/>
      <c r="N111" s="8"/>
      <c r="O111" s="8"/>
      <c r="P111" s="8"/>
      <c r="Q111" s="1"/>
      <c r="R111" s="1"/>
      <c r="S111" s="1"/>
      <c r="T111" s="1"/>
      <c r="U111" s="1"/>
      <c r="V111" s="8"/>
      <c r="W111" s="1"/>
      <c r="X111" s="1"/>
      <c r="Y111" s="8"/>
      <c r="Z111" s="8"/>
      <c r="AA111" s="8"/>
      <c r="AB111" s="8"/>
      <c r="AC111" s="8"/>
      <c r="AD111" s="8"/>
      <c r="AE111" s="8"/>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8"/>
      <c r="BW111" s="8"/>
      <c r="BX111" s="8"/>
      <c r="BY111" s="8"/>
      <c r="BZ111" s="8"/>
      <c r="CA111" s="8"/>
      <c r="CB111" s="1"/>
      <c r="CC111" s="8"/>
      <c r="CD111" s="1"/>
      <c r="CE111" s="8"/>
      <c r="CF111" s="1"/>
      <c r="CG111" s="8"/>
      <c r="CH111" s="1"/>
    </row>
    <row r="112" spans="2:86" s="211" customFormat="1" ht="19.149999999999999" thickBot="1">
      <c r="B112" s="60" t="s">
        <v>212</v>
      </c>
      <c r="C112" s="60"/>
      <c r="D112" s="1"/>
      <c r="E112" s="1"/>
      <c r="F112" s="8"/>
      <c r="G112" s="8"/>
      <c r="H112" s="8"/>
      <c r="I112" s="8"/>
      <c r="J112" s="8"/>
      <c r="K112" s="8"/>
      <c r="L112" s="8"/>
      <c r="M112" s="8"/>
      <c r="N112" s="8"/>
      <c r="O112" s="8"/>
      <c r="P112" s="8"/>
      <c r="Q112" s="1"/>
      <c r="R112" s="1"/>
      <c r="S112" s="1"/>
      <c r="T112" s="1"/>
      <c r="U112" s="1"/>
      <c r="V112" s="8"/>
      <c r="W112" s="1"/>
      <c r="X112" s="1"/>
      <c r="Y112" s="8"/>
      <c r="Z112" s="8"/>
      <c r="AA112" s="8"/>
      <c r="AB112" s="8"/>
      <c r="AC112" s="8"/>
      <c r="AD112" s="8"/>
      <c r="AE112" s="8"/>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8"/>
      <c r="BW112" s="8"/>
      <c r="BX112" s="8"/>
      <c r="BY112" s="8"/>
      <c r="BZ112" s="8"/>
      <c r="CA112" s="8"/>
      <c r="CB112" s="1"/>
      <c r="CC112" s="8"/>
      <c r="CD112" s="1"/>
      <c r="CE112" s="8"/>
      <c r="CF112" s="1"/>
      <c r="CG112" s="8"/>
      <c r="CH112" s="1"/>
    </row>
    <row r="113" spans="2:86" s="211" customFormat="1" ht="62.65" customHeight="1" thickBot="1">
      <c r="B113" s="83" t="s">
        <v>38</v>
      </c>
      <c r="C113" s="317" t="s">
        <v>39</v>
      </c>
      <c r="D113" s="318"/>
      <c r="E113" s="319" t="s">
        <v>40</v>
      </c>
      <c r="F113" s="320"/>
      <c r="G113" s="321"/>
      <c r="H113" s="83" t="s">
        <v>213</v>
      </c>
      <c r="I113" s="83" t="s">
        <v>214</v>
      </c>
      <c r="J113" s="83" t="s">
        <v>77</v>
      </c>
      <c r="K113" s="83" t="s">
        <v>215</v>
      </c>
      <c r="L113" s="8"/>
      <c r="M113" s="8"/>
      <c r="N113" s="8"/>
      <c r="O113" s="8"/>
      <c r="P113" s="8"/>
      <c r="Q113" s="1"/>
      <c r="R113" s="1"/>
      <c r="S113" s="1"/>
      <c r="T113" s="1"/>
      <c r="U113" s="1"/>
      <c r="V113" s="8"/>
      <c r="W113" s="1"/>
      <c r="X113" s="1"/>
      <c r="Y113" s="8"/>
      <c r="Z113" s="8"/>
      <c r="AA113" s="8"/>
      <c r="AB113" s="8"/>
      <c r="AC113" s="8"/>
      <c r="AD113" s="8"/>
      <c r="AE113" s="8"/>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8"/>
      <c r="BW113" s="8"/>
      <c r="BX113" s="8"/>
      <c r="BY113" s="8"/>
      <c r="BZ113" s="8"/>
      <c r="CA113" s="8"/>
      <c r="CB113" s="1"/>
      <c r="CC113" s="8"/>
      <c r="CD113" s="1"/>
      <c r="CE113" s="8"/>
      <c r="CF113" s="1"/>
      <c r="CG113" s="8"/>
      <c r="CH113" s="1"/>
    </row>
    <row r="114" spans="2:86" s="211" customFormat="1" ht="16.899999999999999" thickBot="1">
      <c r="B114" s="291">
        <v>1</v>
      </c>
      <c r="C114" s="337" t="s">
        <v>102</v>
      </c>
      <c r="D114" s="338"/>
      <c r="E114" s="212" t="s">
        <v>103</v>
      </c>
      <c r="F114" s="385"/>
      <c r="G114" s="213"/>
      <c r="H114" s="86" t="str">
        <f t="shared" ref="H114:H141" si="23">AU3</f>
        <v>---</v>
      </c>
      <c r="I114" s="86" t="str">
        <f t="shared" ref="I114:I141" si="24">AS3</f>
        <v>---</v>
      </c>
      <c r="J114" s="86" t="str">
        <f t="shared" ref="J114:J141" si="25">AW3</f>
        <v>---</v>
      </c>
      <c r="K114" s="86" t="str">
        <f t="shared" ref="K114:K141" si="26">RIGHT(AX3,6)</f>
        <v>---</v>
      </c>
      <c r="L114" s="8"/>
      <c r="M114" s="8"/>
      <c r="N114" s="8"/>
      <c r="O114" s="8"/>
      <c r="P114" s="8"/>
      <c r="Q114" s="1"/>
      <c r="R114" s="1"/>
      <c r="S114" s="1"/>
      <c r="T114" s="1"/>
      <c r="U114" s="1"/>
      <c r="V114" s="8"/>
      <c r="W114" s="1"/>
      <c r="X114" s="1"/>
      <c r="Y114" s="8"/>
      <c r="Z114" s="8"/>
      <c r="AA114" s="8"/>
      <c r="AB114" s="8"/>
      <c r="AC114" s="8"/>
      <c r="AD114" s="8"/>
      <c r="AE114" s="8"/>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8"/>
      <c r="BW114" s="8"/>
      <c r="BX114" s="8"/>
      <c r="BY114" s="8"/>
      <c r="BZ114" s="8"/>
      <c r="CA114" s="8"/>
      <c r="CB114" s="1"/>
      <c r="CC114" s="8"/>
      <c r="CD114" s="1"/>
      <c r="CE114" s="8"/>
      <c r="CF114" s="1"/>
      <c r="CG114" s="8"/>
      <c r="CH114" s="1"/>
    </row>
    <row r="115" spans="2:86" s="211" customFormat="1" ht="15.6" customHeight="1" thickBot="1">
      <c r="B115" s="292"/>
      <c r="C115" s="339"/>
      <c r="D115" s="340"/>
      <c r="E115" s="212" t="s">
        <v>108</v>
      </c>
      <c r="F115" s="385"/>
      <c r="G115" s="214"/>
      <c r="H115" s="86" t="str">
        <f t="shared" si="23"/>
        <v>---</v>
      </c>
      <c r="I115" s="86" t="str">
        <f t="shared" si="24"/>
        <v>---</v>
      </c>
      <c r="J115" s="86" t="str">
        <f t="shared" si="25"/>
        <v>---</v>
      </c>
      <c r="K115" s="86" t="str">
        <f t="shared" si="26"/>
        <v>---</v>
      </c>
      <c r="L115" s="8"/>
      <c r="M115" s="8"/>
      <c r="N115" s="8"/>
      <c r="O115" s="8"/>
      <c r="P115" s="8"/>
      <c r="Q115" s="1"/>
      <c r="R115" s="1"/>
      <c r="S115" s="1"/>
      <c r="T115" s="1"/>
      <c r="U115" s="1"/>
      <c r="V115" s="8"/>
      <c r="W115" s="1"/>
      <c r="X115" s="1"/>
      <c r="Y115" s="8"/>
      <c r="Z115" s="8"/>
      <c r="AA115" s="8"/>
      <c r="AB115" s="8"/>
      <c r="AC115" s="8"/>
      <c r="AD115" s="8"/>
      <c r="AE115" s="8"/>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8"/>
      <c r="BW115" s="8"/>
      <c r="BX115" s="8"/>
      <c r="BY115" s="8"/>
      <c r="BZ115" s="8"/>
      <c r="CA115" s="8"/>
      <c r="CB115" s="1"/>
      <c r="CC115" s="8"/>
      <c r="CD115" s="1"/>
      <c r="CE115" s="8"/>
      <c r="CF115" s="1"/>
      <c r="CG115" s="8"/>
      <c r="CH115" s="1"/>
    </row>
    <row r="116" spans="2:86" s="211" customFormat="1" ht="15.6" customHeight="1" thickBot="1">
      <c r="B116" s="292"/>
      <c r="C116" s="337" t="s">
        <v>231</v>
      </c>
      <c r="D116" s="338"/>
      <c r="E116" s="212" t="s">
        <v>111</v>
      </c>
      <c r="F116" s="385"/>
      <c r="G116" s="214"/>
      <c r="H116" s="86" t="str">
        <f t="shared" si="23"/>
        <v>---</v>
      </c>
      <c r="I116" s="86" t="str">
        <f t="shared" si="24"/>
        <v>---</v>
      </c>
      <c r="J116" s="86" t="str">
        <f t="shared" si="25"/>
        <v>---</v>
      </c>
      <c r="K116" s="86" t="str">
        <f t="shared" si="26"/>
        <v>---</v>
      </c>
      <c r="L116" s="8"/>
      <c r="M116" s="8"/>
      <c r="N116" s="8"/>
      <c r="O116" s="8"/>
      <c r="P116" s="8"/>
      <c r="Q116" s="1"/>
      <c r="R116" s="1"/>
      <c r="S116" s="1"/>
      <c r="T116" s="1"/>
      <c r="U116" s="1"/>
      <c r="V116" s="8"/>
      <c r="W116" s="1"/>
      <c r="X116" s="1"/>
      <c r="Y116" s="8"/>
      <c r="Z116" s="8"/>
      <c r="AA116" s="8"/>
      <c r="AB116" s="8"/>
      <c r="AC116" s="8"/>
      <c r="AD116" s="8"/>
      <c r="AE116" s="8"/>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8"/>
      <c r="BW116" s="8"/>
      <c r="BX116" s="8"/>
      <c r="BY116" s="8"/>
      <c r="BZ116" s="8"/>
      <c r="CA116" s="8"/>
      <c r="CB116" s="1"/>
      <c r="CC116" s="8"/>
      <c r="CD116" s="1"/>
      <c r="CE116" s="8"/>
      <c r="CF116" s="1"/>
      <c r="CG116" s="8"/>
      <c r="CH116" s="1"/>
    </row>
    <row r="117" spans="2:86" s="211" customFormat="1" ht="15.6" customHeight="1" thickBot="1">
      <c r="B117" s="292"/>
      <c r="C117" s="339"/>
      <c r="D117" s="340"/>
      <c r="E117" s="212" t="s">
        <v>114</v>
      </c>
      <c r="F117" s="385"/>
      <c r="G117" s="214"/>
      <c r="H117" s="86" t="str">
        <f t="shared" si="23"/>
        <v>---</v>
      </c>
      <c r="I117" s="86" t="str">
        <f t="shared" si="24"/>
        <v>---</v>
      </c>
      <c r="J117" s="86" t="str">
        <f t="shared" si="25"/>
        <v>---</v>
      </c>
      <c r="K117" s="86" t="str">
        <f t="shared" si="26"/>
        <v>---</v>
      </c>
      <c r="L117" s="8"/>
      <c r="M117" s="8"/>
      <c r="N117" s="8"/>
      <c r="O117" s="8"/>
      <c r="P117" s="8"/>
      <c r="Q117" s="1"/>
      <c r="R117" s="1"/>
      <c r="S117" s="1"/>
      <c r="T117" s="1"/>
      <c r="U117" s="1"/>
      <c r="V117" s="8"/>
      <c r="W117" s="1"/>
      <c r="X117" s="1"/>
      <c r="Y117" s="8"/>
      <c r="Z117" s="8"/>
      <c r="AA117" s="8"/>
      <c r="AB117" s="8"/>
      <c r="AC117" s="8"/>
      <c r="AD117" s="8"/>
      <c r="AE117" s="8"/>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8"/>
      <c r="BW117" s="8"/>
      <c r="BX117" s="8"/>
      <c r="BY117" s="8"/>
      <c r="BZ117" s="8"/>
      <c r="CA117" s="8"/>
      <c r="CB117" s="1"/>
      <c r="CC117" s="8"/>
      <c r="CD117" s="1"/>
      <c r="CE117" s="8"/>
      <c r="CF117" s="1"/>
      <c r="CG117" s="8"/>
      <c r="CH117" s="1"/>
    </row>
    <row r="118" spans="2:86" s="211" customFormat="1" ht="15.6" customHeight="1" thickBot="1">
      <c r="B118" s="292"/>
      <c r="C118" s="339"/>
      <c r="D118" s="340"/>
      <c r="E118" s="212" t="s">
        <v>116</v>
      </c>
      <c r="F118" s="385"/>
      <c r="G118" s="214"/>
      <c r="H118" s="86" t="str">
        <f t="shared" si="23"/>
        <v>---</v>
      </c>
      <c r="I118" s="86" t="str">
        <f t="shared" si="24"/>
        <v>---</v>
      </c>
      <c r="J118" s="86" t="str">
        <f t="shared" si="25"/>
        <v>---</v>
      </c>
      <c r="K118" s="86" t="str">
        <f t="shared" si="26"/>
        <v>---</v>
      </c>
      <c r="L118" s="8"/>
      <c r="M118" s="8"/>
      <c r="N118" s="8"/>
      <c r="O118" s="8"/>
      <c r="P118" s="8"/>
      <c r="Q118" s="1"/>
      <c r="R118" s="1"/>
      <c r="S118" s="1"/>
      <c r="T118" s="1"/>
      <c r="U118" s="1"/>
      <c r="V118" s="8"/>
      <c r="W118" s="1"/>
      <c r="X118" s="1"/>
      <c r="Y118" s="8"/>
      <c r="Z118" s="8"/>
      <c r="AA118" s="8"/>
      <c r="AB118" s="8"/>
      <c r="AC118" s="8"/>
      <c r="AD118" s="8"/>
      <c r="AE118" s="8"/>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8"/>
      <c r="BW118" s="8"/>
      <c r="BX118" s="8"/>
      <c r="BY118" s="8"/>
      <c r="BZ118" s="8"/>
      <c r="CA118" s="8"/>
      <c r="CB118" s="1"/>
      <c r="CC118" s="8"/>
      <c r="CD118" s="1"/>
      <c r="CE118" s="8"/>
      <c r="CF118" s="1"/>
      <c r="CG118" s="8"/>
      <c r="CH118" s="1"/>
    </row>
    <row r="119" spans="2:86" s="211" customFormat="1" ht="15.6" customHeight="1" thickBot="1">
      <c r="B119" s="292"/>
      <c r="C119" s="341"/>
      <c r="D119" s="342"/>
      <c r="E119" s="212" t="s">
        <v>118</v>
      </c>
      <c r="F119" s="385"/>
      <c r="G119" s="214"/>
      <c r="H119" s="86" t="str">
        <f t="shared" si="23"/>
        <v>---</v>
      </c>
      <c r="I119" s="86" t="str">
        <f t="shared" si="24"/>
        <v>---</v>
      </c>
      <c r="J119" s="86" t="str">
        <f t="shared" si="25"/>
        <v>---</v>
      </c>
      <c r="K119" s="86" t="str">
        <f t="shared" si="26"/>
        <v>---</v>
      </c>
      <c r="L119" s="8"/>
      <c r="M119" s="8"/>
      <c r="N119" s="8"/>
      <c r="O119" s="8"/>
      <c r="P119" s="8"/>
      <c r="Q119" s="1"/>
      <c r="R119" s="1"/>
      <c r="S119" s="1"/>
      <c r="T119" s="1"/>
      <c r="U119" s="1"/>
      <c r="V119" s="8"/>
      <c r="W119" s="1"/>
      <c r="X119" s="1"/>
      <c r="Y119" s="8"/>
      <c r="Z119" s="8"/>
      <c r="AA119" s="8"/>
      <c r="AB119" s="8"/>
      <c r="AC119" s="8"/>
      <c r="AD119" s="8"/>
      <c r="AE119" s="8"/>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8"/>
      <c r="BW119" s="8"/>
      <c r="BX119" s="8"/>
      <c r="BY119" s="8"/>
      <c r="BZ119" s="8"/>
      <c r="CA119" s="8"/>
      <c r="CB119" s="1"/>
      <c r="CC119" s="8"/>
      <c r="CD119" s="1"/>
      <c r="CE119" s="8"/>
      <c r="CF119" s="1"/>
      <c r="CG119" s="8"/>
      <c r="CH119" s="1"/>
    </row>
    <row r="120" spans="2:86" s="211" customFormat="1" ht="15.6" customHeight="1" thickBot="1">
      <c r="B120" s="292"/>
      <c r="C120" s="339" t="s">
        <v>232</v>
      </c>
      <c r="D120" s="340"/>
      <c r="E120" s="212" t="s">
        <v>233</v>
      </c>
      <c r="F120" s="385"/>
      <c r="G120" s="214"/>
      <c r="H120" s="86" t="str">
        <f t="shared" si="23"/>
        <v>---</v>
      </c>
      <c r="I120" s="86" t="str">
        <f t="shared" si="24"/>
        <v>---</v>
      </c>
      <c r="J120" s="86" t="str">
        <f t="shared" si="25"/>
        <v>---</v>
      </c>
      <c r="K120" s="86" t="str">
        <f t="shared" si="26"/>
        <v>---</v>
      </c>
      <c r="L120" s="8"/>
      <c r="M120" s="8"/>
      <c r="N120" s="8"/>
      <c r="O120" s="8"/>
      <c r="P120" s="8"/>
      <c r="Q120" s="1"/>
      <c r="R120" s="1"/>
      <c r="S120" s="1"/>
      <c r="T120" s="1"/>
      <c r="U120" s="1"/>
      <c r="V120" s="8"/>
      <c r="W120" s="1"/>
      <c r="X120" s="1"/>
      <c r="Y120" s="8"/>
      <c r="Z120" s="8"/>
      <c r="AA120" s="8"/>
      <c r="AB120" s="8"/>
      <c r="AC120" s="8"/>
      <c r="AD120" s="8"/>
      <c r="AE120" s="8"/>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8"/>
      <c r="BW120" s="8"/>
      <c r="BX120" s="8"/>
      <c r="BY120" s="8"/>
      <c r="BZ120" s="8"/>
      <c r="CA120" s="8"/>
      <c r="CB120" s="1"/>
      <c r="CC120" s="8"/>
      <c r="CD120" s="1"/>
      <c r="CE120" s="8"/>
      <c r="CF120" s="1"/>
      <c r="CG120" s="8"/>
      <c r="CH120" s="1"/>
    </row>
    <row r="121" spans="2:86" s="211" customFormat="1" ht="15.6" customHeight="1" thickBot="1">
      <c r="B121" s="292"/>
      <c r="C121" s="339"/>
      <c r="D121" s="340"/>
      <c r="E121" s="212" t="s">
        <v>235</v>
      </c>
      <c r="F121" s="385"/>
      <c r="G121" s="214"/>
      <c r="H121" s="86" t="str">
        <f t="shared" si="23"/>
        <v>---</v>
      </c>
      <c r="I121" s="86" t="str">
        <f t="shared" si="24"/>
        <v>---</v>
      </c>
      <c r="J121" s="86" t="str">
        <f t="shared" si="25"/>
        <v>---</v>
      </c>
      <c r="K121" s="86" t="str">
        <f t="shared" si="26"/>
        <v>---</v>
      </c>
      <c r="L121" s="8"/>
      <c r="M121" s="8"/>
      <c r="N121" s="8"/>
      <c r="O121" s="8"/>
      <c r="P121" s="8"/>
      <c r="Q121" s="1"/>
      <c r="R121" s="1"/>
      <c r="S121" s="1"/>
      <c r="T121" s="1"/>
      <c r="U121" s="1"/>
      <c r="V121" s="8"/>
      <c r="W121" s="1"/>
      <c r="X121" s="1"/>
      <c r="Y121" s="8"/>
      <c r="Z121" s="8"/>
      <c r="AA121" s="8"/>
      <c r="AB121" s="8"/>
      <c r="AC121" s="8"/>
      <c r="AD121" s="8"/>
      <c r="AE121" s="8"/>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8"/>
      <c r="BW121" s="8"/>
      <c r="BX121" s="8"/>
      <c r="BY121" s="8"/>
      <c r="BZ121" s="8"/>
      <c r="CA121" s="8"/>
      <c r="CB121" s="1"/>
      <c r="CC121" s="8"/>
      <c r="CD121" s="1"/>
      <c r="CE121" s="8"/>
      <c r="CF121" s="1"/>
      <c r="CG121" s="8"/>
      <c r="CH121" s="1"/>
    </row>
    <row r="122" spans="2:86" s="211" customFormat="1" ht="15.6" customHeight="1" thickBot="1">
      <c r="B122" s="293"/>
      <c r="C122" s="341"/>
      <c r="D122" s="342"/>
      <c r="E122" s="212" t="s">
        <v>237</v>
      </c>
      <c r="F122" s="385"/>
      <c r="G122" s="214"/>
      <c r="H122" s="86" t="str">
        <f t="shared" si="23"/>
        <v>---</v>
      </c>
      <c r="I122" s="86" t="str">
        <f t="shared" si="24"/>
        <v>---</v>
      </c>
      <c r="J122" s="86" t="str">
        <f t="shared" si="25"/>
        <v>---</v>
      </c>
      <c r="K122" s="86" t="str">
        <f t="shared" si="26"/>
        <v>---</v>
      </c>
      <c r="L122" s="8"/>
      <c r="M122" s="8"/>
      <c r="N122" s="8"/>
      <c r="O122" s="8"/>
      <c r="P122" s="8"/>
      <c r="Q122" s="1"/>
      <c r="R122" s="1"/>
      <c r="S122" s="1"/>
      <c r="T122" s="1"/>
      <c r="U122" s="1"/>
      <c r="V122" s="8"/>
      <c r="W122" s="1"/>
      <c r="X122" s="1"/>
      <c r="Y122" s="8"/>
      <c r="Z122" s="8"/>
      <c r="AA122" s="8"/>
      <c r="AB122" s="8"/>
      <c r="AC122" s="8"/>
      <c r="AD122" s="8"/>
      <c r="AE122" s="8"/>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8"/>
      <c r="BW122" s="8"/>
      <c r="BX122" s="8"/>
      <c r="BY122" s="8"/>
      <c r="BZ122" s="8"/>
      <c r="CA122" s="8"/>
      <c r="CB122" s="1"/>
      <c r="CC122" s="8"/>
      <c r="CD122" s="1"/>
      <c r="CE122" s="8"/>
      <c r="CF122" s="1"/>
      <c r="CG122" s="8"/>
      <c r="CH122" s="1"/>
    </row>
    <row r="123" spans="2:86" s="211" customFormat="1" ht="15.6" customHeight="1" thickBot="1">
      <c r="B123" s="292">
        <v>2</v>
      </c>
      <c r="C123" s="386" t="s">
        <v>120</v>
      </c>
      <c r="D123" s="387"/>
      <c r="E123" s="212" t="s">
        <v>121</v>
      </c>
      <c r="F123" s="388"/>
      <c r="G123" s="214"/>
      <c r="H123" s="86" t="str">
        <f t="shared" si="23"/>
        <v>---</v>
      </c>
      <c r="I123" s="86" t="str">
        <f t="shared" si="24"/>
        <v>---</v>
      </c>
      <c r="J123" s="86" t="str">
        <f t="shared" si="25"/>
        <v>---</v>
      </c>
      <c r="K123" s="86" t="str">
        <f t="shared" si="26"/>
        <v>---</v>
      </c>
      <c r="L123" s="8"/>
      <c r="M123" s="8"/>
      <c r="N123" s="8"/>
      <c r="O123" s="8"/>
      <c r="P123" s="8"/>
      <c r="Q123" s="1"/>
      <c r="R123" s="1"/>
      <c r="S123" s="1"/>
      <c r="T123" s="1"/>
      <c r="U123" s="1"/>
      <c r="V123" s="8"/>
      <c r="W123" s="1"/>
      <c r="X123" s="1"/>
      <c r="Y123" s="8"/>
      <c r="Z123" s="8"/>
      <c r="AA123" s="8"/>
      <c r="AB123" s="8"/>
      <c r="AC123" s="8"/>
      <c r="AD123" s="8"/>
      <c r="AE123" s="8"/>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8"/>
      <c r="BW123" s="8"/>
      <c r="BX123" s="8"/>
      <c r="BY123" s="8"/>
      <c r="BZ123" s="8"/>
      <c r="CA123" s="8"/>
      <c r="CB123" s="1"/>
      <c r="CC123" s="8"/>
      <c r="CD123" s="1"/>
      <c r="CE123" s="8"/>
      <c r="CF123" s="1"/>
      <c r="CG123" s="8"/>
      <c r="CH123" s="1"/>
    </row>
    <row r="124" spans="2:86" s="211" customFormat="1" ht="15.6" customHeight="1" thickBot="1">
      <c r="B124" s="292"/>
      <c r="C124" s="386"/>
      <c r="D124" s="387"/>
      <c r="E124" s="212" t="s">
        <v>240</v>
      </c>
      <c r="F124" s="388"/>
      <c r="G124" s="214"/>
      <c r="H124" s="86" t="str">
        <f t="shared" si="23"/>
        <v>---</v>
      </c>
      <c r="I124" s="86" t="str">
        <f t="shared" si="24"/>
        <v>---</v>
      </c>
      <c r="J124" s="86" t="str">
        <f t="shared" si="25"/>
        <v>---</v>
      </c>
      <c r="K124" s="86" t="str">
        <f t="shared" si="26"/>
        <v>---</v>
      </c>
      <c r="L124" s="8"/>
      <c r="M124" s="8"/>
      <c r="N124" s="8"/>
      <c r="O124" s="8"/>
      <c r="P124" s="8"/>
      <c r="Q124" s="1"/>
      <c r="R124" s="1"/>
      <c r="S124" s="1"/>
      <c r="T124" s="1"/>
      <c r="U124" s="1"/>
      <c r="V124" s="8"/>
      <c r="W124" s="1"/>
      <c r="X124" s="1"/>
      <c r="Y124" s="8"/>
      <c r="Z124" s="8"/>
      <c r="AA124" s="8"/>
      <c r="AB124" s="8"/>
      <c r="AC124" s="8"/>
      <c r="AD124" s="8"/>
      <c r="AE124" s="8"/>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8"/>
      <c r="BW124" s="8"/>
      <c r="BX124" s="8"/>
      <c r="BY124" s="8"/>
      <c r="BZ124" s="8"/>
      <c r="CA124" s="8"/>
      <c r="CB124" s="1"/>
      <c r="CC124" s="8"/>
      <c r="CD124" s="1"/>
      <c r="CE124" s="8"/>
      <c r="CF124" s="1"/>
      <c r="CG124" s="8"/>
      <c r="CH124" s="1"/>
    </row>
    <row r="125" spans="2:86" s="211" customFormat="1" ht="15.6" customHeight="1" thickBot="1">
      <c r="B125" s="292"/>
      <c r="C125" s="386"/>
      <c r="D125" s="387"/>
      <c r="E125" s="212" t="s">
        <v>125</v>
      </c>
      <c r="F125" s="388"/>
      <c r="G125" s="214"/>
      <c r="H125" s="86" t="str">
        <f t="shared" si="23"/>
        <v>---</v>
      </c>
      <c r="I125" s="86" t="str">
        <f t="shared" si="24"/>
        <v>---</v>
      </c>
      <c r="J125" s="86" t="str">
        <f t="shared" si="25"/>
        <v>---</v>
      </c>
      <c r="K125" s="86" t="str">
        <f t="shared" si="26"/>
        <v>---</v>
      </c>
      <c r="L125" s="8"/>
      <c r="M125" s="8"/>
      <c r="N125" s="8"/>
      <c r="O125" s="8"/>
      <c r="P125" s="8"/>
      <c r="Q125" s="1"/>
      <c r="R125" s="1"/>
      <c r="S125" s="1"/>
      <c r="T125" s="1"/>
      <c r="U125" s="1"/>
      <c r="V125" s="8"/>
      <c r="W125" s="1"/>
      <c r="X125" s="1"/>
      <c r="Y125" s="8"/>
      <c r="Z125" s="8"/>
      <c r="AA125" s="8"/>
      <c r="AB125" s="8"/>
      <c r="AC125" s="8"/>
      <c r="AD125" s="8"/>
      <c r="AE125" s="8"/>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8"/>
      <c r="BW125" s="8"/>
      <c r="BX125" s="8"/>
      <c r="BY125" s="8"/>
      <c r="BZ125" s="8"/>
      <c r="CA125" s="8"/>
      <c r="CB125" s="1"/>
      <c r="CC125" s="8"/>
      <c r="CD125" s="1"/>
      <c r="CE125" s="8"/>
      <c r="CF125" s="1"/>
      <c r="CG125" s="8"/>
      <c r="CH125" s="1"/>
    </row>
    <row r="126" spans="2:86" s="211" customFormat="1" ht="15.6" customHeight="1" thickBot="1">
      <c r="B126" s="292"/>
      <c r="C126" s="386" t="s">
        <v>127</v>
      </c>
      <c r="D126" s="387"/>
      <c r="E126" s="212" t="s">
        <v>128</v>
      </c>
      <c r="F126" s="388"/>
      <c r="G126" s="214"/>
      <c r="H126" s="86" t="str">
        <f t="shared" si="23"/>
        <v>---</v>
      </c>
      <c r="I126" s="86" t="str">
        <f t="shared" si="24"/>
        <v>---</v>
      </c>
      <c r="J126" s="86" t="str">
        <f t="shared" si="25"/>
        <v>---</v>
      </c>
      <c r="K126" s="86" t="str">
        <f t="shared" si="26"/>
        <v>---</v>
      </c>
      <c r="L126" s="8"/>
      <c r="M126" s="8"/>
      <c r="N126" s="8"/>
      <c r="O126" s="8"/>
      <c r="P126" s="8"/>
      <c r="Q126" s="1"/>
      <c r="R126" s="1"/>
      <c r="S126" s="1"/>
      <c r="T126" s="1"/>
      <c r="U126" s="1"/>
      <c r="V126" s="8"/>
      <c r="W126" s="1"/>
      <c r="X126" s="1"/>
      <c r="Y126" s="8"/>
      <c r="Z126" s="8"/>
      <c r="AA126" s="8"/>
      <c r="AB126" s="8"/>
      <c r="AC126" s="8"/>
      <c r="AD126" s="8"/>
      <c r="AE126" s="8"/>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8"/>
      <c r="BW126" s="8"/>
      <c r="BX126" s="8"/>
      <c r="BY126" s="8"/>
      <c r="BZ126" s="8"/>
      <c r="CA126" s="8"/>
      <c r="CB126" s="1"/>
      <c r="CC126" s="8"/>
      <c r="CD126" s="1"/>
      <c r="CE126" s="8"/>
      <c r="CF126" s="1"/>
      <c r="CG126" s="8"/>
      <c r="CH126" s="1"/>
    </row>
    <row r="127" spans="2:86" s="211" customFormat="1" ht="17.25" customHeight="1" thickBot="1">
      <c r="B127" s="292"/>
      <c r="C127" s="386"/>
      <c r="D127" s="387"/>
      <c r="E127" s="212" t="s">
        <v>130</v>
      </c>
      <c r="F127" s="388"/>
      <c r="G127" s="214"/>
      <c r="H127" s="86" t="str">
        <f t="shared" si="23"/>
        <v>---</v>
      </c>
      <c r="I127" s="86" t="str">
        <f t="shared" si="24"/>
        <v>---</v>
      </c>
      <c r="J127" s="86" t="str">
        <f t="shared" si="25"/>
        <v>---</v>
      </c>
      <c r="K127" s="86" t="str">
        <f t="shared" si="26"/>
        <v>---</v>
      </c>
      <c r="L127" s="8"/>
      <c r="M127" s="8"/>
      <c r="N127" s="8"/>
      <c r="O127" s="8"/>
      <c r="P127" s="8"/>
      <c r="Q127" s="1"/>
      <c r="R127" s="1"/>
      <c r="S127" s="1"/>
      <c r="T127" s="1"/>
      <c r="U127" s="1"/>
      <c r="V127" s="8"/>
      <c r="W127" s="1"/>
      <c r="X127" s="1"/>
      <c r="Y127" s="8"/>
      <c r="Z127" s="8"/>
      <c r="AA127" s="8"/>
      <c r="AB127" s="8"/>
      <c r="AC127" s="8"/>
      <c r="AD127" s="8"/>
      <c r="AE127" s="8"/>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8"/>
      <c r="BW127" s="8"/>
      <c r="BX127" s="8"/>
      <c r="BY127" s="8"/>
      <c r="BZ127" s="8"/>
      <c r="CA127" s="8"/>
      <c r="CB127" s="1"/>
      <c r="CC127" s="8"/>
      <c r="CD127" s="1"/>
      <c r="CE127" s="8"/>
      <c r="CF127" s="1"/>
      <c r="CG127" s="8"/>
      <c r="CH127" s="1"/>
    </row>
    <row r="128" spans="2:86" s="211" customFormat="1" ht="15.6" customHeight="1" thickBot="1">
      <c r="B128" s="292"/>
      <c r="C128" s="386"/>
      <c r="D128" s="387"/>
      <c r="E128" s="212" t="s">
        <v>132</v>
      </c>
      <c r="F128" s="388"/>
      <c r="G128" s="214"/>
      <c r="H128" s="86" t="str">
        <f t="shared" si="23"/>
        <v>---</v>
      </c>
      <c r="I128" s="86" t="str">
        <f t="shared" si="24"/>
        <v>---</v>
      </c>
      <c r="J128" s="86" t="str">
        <f t="shared" si="25"/>
        <v>---</v>
      </c>
      <c r="K128" s="86" t="str">
        <f t="shared" si="26"/>
        <v>---</v>
      </c>
      <c r="L128" s="8"/>
      <c r="M128" s="8"/>
      <c r="N128" s="8"/>
      <c r="O128" s="8"/>
      <c r="P128" s="8"/>
      <c r="Q128" s="1"/>
      <c r="R128" s="1"/>
      <c r="S128" s="1"/>
      <c r="T128" s="1"/>
      <c r="U128" s="1"/>
      <c r="V128" s="8"/>
      <c r="W128" s="1"/>
      <c r="X128" s="1"/>
      <c r="Y128" s="8"/>
      <c r="Z128" s="8"/>
      <c r="AA128" s="8"/>
      <c r="AB128" s="8"/>
      <c r="AC128" s="8"/>
      <c r="AD128" s="8"/>
      <c r="AE128" s="8"/>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8"/>
      <c r="BW128" s="8"/>
      <c r="BX128" s="8"/>
      <c r="BY128" s="8"/>
      <c r="BZ128" s="8"/>
      <c r="CA128" s="8"/>
      <c r="CB128" s="1"/>
      <c r="CC128" s="8"/>
      <c r="CD128" s="1"/>
      <c r="CE128" s="8"/>
      <c r="CF128" s="1"/>
      <c r="CG128" s="8"/>
      <c r="CH128" s="1"/>
    </row>
    <row r="129" spans="2:86" s="211" customFormat="1" ht="15.6" customHeight="1" thickBot="1">
      <c r="B129" s="292"/>
      <c r="C129" s="386" t="s">
        <v>134</v>
      </c>
      <c r="D129" s="387"/>
      <c r="E129" s="212" t="s">
        <v>135</v>
      </c>
      <c r="F129" s="388"/>
      <c r="G129" s="214"/>
      <c r="H129" s="86" t="str">
        <f t="shared" si="23"/>
        <v>---</v>
      </c>
      <c r="I129" s="86" t="str">
        <f t="shared" si="24"/>
        <v>---</v>
      </c>
      <c r="J129" s="86" t="str">
        <f t="shared" si="25"/>
        <v>---</v>
      </c>
      <c r="K129" s="86" t="str">
        <f t="shared" si="26"/>
        <v>---</v>
      </c>
      <c r="L129" s="8"/>
      <c r="M129" s="8"/>
      <c r="N129" s="8"/>
      <c r="O129" s="8"/>
      <c r="P129" s="8"/>
      <c r="Q129" s="1"/>
      <c r="R129" s="1"/>
      <c r="S129" s="1"/>
      <c r="T129" s="1"/>
      <c r="U129" s="1"/>
      <c r="V129" s="8"/>
      <c r="W129" s="1"/>
      <c r="X129" s="1"/>
      <c r="Y129" s="8"/>
      <c r="Z129" s="8"/>
      <c r="AA129" s="8"/>
      <c r="AB129" s="8"/>
      <c r="AC129" s="8"/>
      <c r="AD129" s="8"/>
      <c r="AE129" s="8"/>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8"/>
      <c r="BW129" s="8"/>
      <c r="BX129" s="8"/>
      <c r="BY129" s="8"/>
      <c r="BZ129" s="8"/>
      <c r="CA129" s="8"/>
      <c r="CB129" s="1"/>
      <c r="CC129" s="8"/>
      <c r="CD129" s="1"/>
      <c r="CE129" s="8"/>
      <c r="CF129" s="1"/>
      <c r="CG129" s="8"/>
      <c r="CH129" s="1"/>
    </row>
    <row r="130" spans="2:86" s="211" customFormat="1" ht="15.6" customHeight="1" thickBot="1">
      <c r="B130" s="292"/>
      <c r="C130" s="386"/>
      <c r="D130" s="387"/>
      <c r="E130" s="212" t="s">
        <v>137</v>
      </c>
      <c r="F130" s="388"/>
      <c r="G130" s="214"/>
      <c r="H130" s="86" t="str">
        <f t="shared" si="23"/>
        <v>---</v>
      </c>
      <c r="I130" s="86" t="str">
        <f t="shared" si="24"/>
        <v>---</v>
      </c>
      <c r="J130" s="86" t="str">
        <f t="shared" si="25"/>
        <v>---</v>
      </c>
      <c r="K130" s="86" t="str">
        <f t="shared" si="26"/>
        <v>---</v>
      </c>
      <c r="L130" s="8"/>
      <c r="M130" s="8"/>
      <c r="N130" s="8"/>
      <c r="O130" s="8"/>
      <c r="P130" s="8"/>
      <c r="Q130" s="1"/>
      <c r="R130" s="1"/>
      <c r="S130" s="1"/>
      <c r="T130" s="1"/>
      <c r="U130" s="1"/>
      <c r="V130" s="8"/>
      <c r="W130" s="1"/>
      <c r="X130" s="1"/>
      <c r="Y130" s="8"/>
      <c r="Z130" s="8"/>
      <c r="AA130" s="8"/>
      <c r="AB130" s="8"/>
      <c r="AC130" s="8"/>
      <c r="AD130" s="8"/>
      <c r="AE130" s="8"/>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8"/>
      <c r="BW130" s="8"/>
      <c r="BX130" s="8"/>
      <c r="BY130" s="8"/>
      <c r="BZ130" s="8"/>
      <c r="CA130" s="8"/>
      <c r="CB130" s="1"/>
      <c r="CC130" s="8"/>
      <c r="CD130" s="1"/>
      <c r="CE130" s="8"/>
      <c r="CF130" s="1"/>
      <c r="CG130" s="8"/>
      <c r="CH130" s="1"/>
    </row>
    <row r="131" spans="2:86" s="211" customFormat="1" ht="15.6" customHeight="1" thickBot="1">
      <c r="B131" s="292"/>
      <c r="C131" s="386"/>
      <c r="D131" s="387"/>
      <c r="E131" s="212" t="s">
        <v>139</v>
      </c>
      <c r="F131" s="388"/>
      <c r="G131" s="214"/>
      <c r="H131" s="86" t="str">
        <f t="shared" si="23"/>
        <v>---</v>
      </c>
      <c r="I131" s="86" t="str">
        <f t="shared" si="24"/>
        <v>---</v>
      </c>
      <c r="J131" s="86" t="str">
        <f t="shared" si="25"/>
        <v>---</v>
      </c>
      <c r="K131" s="86" t="str">
        <f t="shared" si="26"/>
        <v>---</v>
      </c>
      <c r="L131" s="8"/>
      <c r="M131" s="8"/>
      <c r="N131" s="8"/>
      <c r="O131" s="8"/>
      <c r="P131" s="8"/>
      <c r="Q131" s="1"/>
      <c r="R131" s="1"/>
      <c r="S131" s="1"/>
      <c r="T131" s="1"/>
      <c r="U131" s="1"/>
      <c r="V131" s="8"/>
      <c r="W131" s="1"/>
      <c r="X131" s="1"/>
      <c r="Y131" s="8"/>
      <c r="Z131" s="8"/>
      <c r="AA131" s="8"/>
      <c r="AB131" s="8"/>
      <c r="AC131" s="8"/>
      <c r="AD131" s="8"/>
      <c r="AE131" s="8"/>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8"/>
      <c r="BW131" s="8"/>
      <c r="BX131" s="8"/>
      <c r="BY131" s="8"/>
      <c r="BZ131" s="8"/>
      <c r="CA131" s="8"/>
      <c r="CB131" s="1"/>
      <c r="CC131" s="8"/>
      <c r="CD131" s="1"/>
      <c r="CE131" s="8"/>
      <c r="CF131" s="1"/>
      <c r="CG131" s="8"/>
      <c r="CH131" s="1"/>
    </row>
    <row r="132" spans="2:86" s="211" customFormat="1" ht="15.6" customHeight="1" thickBot="1">
      <c r="B132" s="292"/>
      <c r="C132" s="386" t="s">
        <v>141</v>
      </c>
      <c r="D132" s="387"/>
      <c r="E132" s="212" t="s">
        <v>142</v>
      </c>
      <c r="F132" s="388"/>
      <c r="G132" s="214"/>
      <c r="H132" s="86" t="str">
        <f t="shared" si="23"/>
        <v>---</v>
      </c>
      <c r="I132" s="86" t="str">
        <f t="shared" si="24"/>
        <v>---</v>
      </c>
      <c r="J132" s="86" t="str">
        <f t="shared" si="25"/>
        <v>---</v>
      </c>
      <c r="K132" s="86" t="str">
        <f t="shared" si="26"/>
        <v>---</v>
      </c>
      <c r="L132" s="8"/>
      <c r="M132" s="8"/>
      <c r="N132" s="8"/>
      <c r="O132" s="8"/>
      <c r="P132" s="8"/>
      <c r="Q132" s="1"/>
      <c r="R132" s="1"/>
      <c r="S132" s="1"/>
      <c r="T132" s="1"/>
      <c r="U132" s="1"/>
      <c r="V132" s="8"/>
      <c r="W132" s="1"/>
      <c r="X132" s="1"/>
      <c r="Y132" s="8"/>
      <c r="Z132" s="8"/>
      <c r="AA132" s="8"/>
      <c r="AB132" s="8"/>
      <c r="AC132" s="8"/>
      <c r="AD132" s="8"/>
      <c r="AE132" s="8"/>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8"/>
      <c r="BW132" s="8"/>
      <c r="BX132" s="8"/>
      <c r="BY132" s="8"/>
      <c r="BZ132" s="8"/>
      <c r="CA132" s="8"/>
      <c r="CB132" s="1"/>
      <c r="CC132" s="8"/>
      <c r="CD132" s="1"/>
      <c r="CE132" s="8"/>
      <c r="CF132" s="1"/>
      <c r="CG132" s="8"/>
      <c r="CH132" s="1"/>
    </row>
    <row r="133" spans="2:86" s="211" customFormat="1" ht="15.6" customHeight="1" thickBot="1">
      <c r="B133" s="292"/>
      <c r="C133" s="386"/>
      <c r="D133" s="387"/>
      <c r="E133" s="212" t="s">
        <v>144</v>
      </c>
      <c r="F133" s="388"/>
      <c r="G133" s="214"/>
      <c r="H133" s="86" t="str">
        <f t="shared" si="23"/>
        <v>---</v>
      </c>
      <c r="I133" s="86" t="str">
        <f t="shared" si="24"/>
        <v>---</v>
      </c>
      <c r="J133" s="86" t="str">
        <f t="shared" si="25"/>
        <v>---</v>
      </c>
      <c r="K133" s="86" t="str">
        <f t="shared" si="26"/>
        <v>---</v>
      </c>
      <c r="L133" s="8"/>
      <c r="M133" s="8"/>
      <c r="N133" s="8"/>
      <c r="O133" s="8"/>
      <c r="P133" s="8"/>
      <c r="Q133" s="1"/>
      <c r="R133" s="1"/>
      <c r="S133" s="1"/>
      <c r="T133" s="1"/>
      <c r="U133" s="1"/>
      <c r="V133" s="8"/>
      <c r="W133" s="1"/>
      <c r="X133" s="1"/>
      <c r="Y133" s="8"/>
      <c r="Z133" s="8"/>
      <c r="AA133" s="8"/>
      <c r="AB133" s="8"/>
      <c r="AC133" s="8"/>
      <c r="AD133" s="8"/>
      <c r="AE133" s="8"/>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8"/>
      <c r="BW133" s="8"/>
      <c r="BX133" s="8"/>
      <c r="BY133" s="8"/>
      <c r="BZ133" s="8"/>
      <c r="CA133" s="8"/>
      <c r="CB133" s="1"/>
      <c r="CC133" s="8"/>
      <c r="CD133" s="1"/>
      <c r="CE133" s="8"/>
      <c r="CF133" s="1"/>
      <c r="CG133" s="8"/>
      <c r="CH133" s="1"/>
    </row>
    <row r="134" spans="2:86" s="211" customFormat="1" ht="15.6" customHeight="1" thickBot="1">
      <c r="B134" s="293"/>
      <c r="C134" s="386"/>
      <c r="D134" s="387"/>
      <c r="E134" s="212" t="s">
        <v>146</v>
      </c>
      <c r="F134" s="388"/>
      <c r="G134" s="214"/>
      <c r="H134" s="86" t="str">
        <f t="shared" si="23"/>
        <v>---</v>
      </c>
      <c r="I134" s="86" t="str">
        <f t="shared" si="24"/>
        <v>---</v>
      </c>
      <c r="J134" s="86" t="str">
        <f t="shared" si="25"/>
        <v>---</v>
      </c>
      <c r="K134" s="86" t="str">
        <f t="shared" si="26"/>
        <v>---</v>
      </c>
      <c r="L134" s="8"/>
      <c r="M134" s="8"/>
      <c r="N134" s="8"/>
      <c r="O134" s="8"/>
      <c r="P134" s="8"/>
      <c r="Q134" s="1"/>
      <c r="R134" s="1"/>
      <c r="S134" s="1"/>
      <c r="T134" s="1"/>
      <c r="U134" s="1"/>
      <c r="V134" s="8"/>
      <c r="W134" s="1"/>
      <c r="X134" s="1"/>
      <c r="Y134" s="8"/>
      <c r="Z134" s="8"/>
      <c r="AA134" s="8"/>
      <c r="AB134" s="8"/>
      <c r="AC134" s="8"/>
      <c r="AD134" s="8"/>
      <c r="AE134" s="8"/>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8"/>
      <c r="BW134" s="8"/>
      <c r="BX134" s="8"/>
      <c r="BY134" s="8"/>
      <c r="BZ134" s="8"/>
      <c r="CA134" s="8"/>
      <c r="CB134" s="1"/>
      <c r="CC134" s="8"/>
      <c r="CD134" s="1"/>
      <c r="CE134" s="8"/>
      <c r="CF134" s="1"/>
      <c r="CG134" s="8"/>
      <c r="CH134" s="1"/>
    </row>
    <row r="135" spans="2:86" s="211" customFormat="1" ht="15.6" customHeight="1" thickBot="1">
      <c r="B135" s="291">
        <v>3</v>
      </c>
      <c r="C135" s="337" t="s">
        <v>148</v>
      </c>
      <c r="D135" s="338"/>
      <c r="E135" s="212" t="s">
        <v>225</v>
      </c>
      <c r="F135" s="385"/>
      <c r="G135" s="214"/>
      <c r="H135" s="86" t="str">
        <f t="shared" si="23"/>
        <v>---</v>
      </c>
      <c r="I135" s="86" t="str">
        <f t="shared" si="24"/>
        <v>---</v>
      </c>
      <c r="J135" s="86" t="str">
        <f t="shared" si="25"/>
        <v>---</v>
      </c>
      <c r="K135" s="86" t="str">
        <f t="shared" si="26"/>
        <v>---</v>
      </c>
      <c r="L135" s="8"/>
      <c r="M135" s="8"/>
      <c r="N135" s="8"/>
      <c r="O135" s="8"/>
      <c r="P135" s="8"/>
      <c r="Q135" s="1"/>
      <c r="R135" s="1"/>
      <c r="S135" s="1"/>
      <c r="T135" s="1"/>
      <c r="U135" s="1"/>
      <c r="V135" s="8"/>
      <c r="W135" s="1"/>
      <c r="X135" s="1"/>
      <c r="Y135" s="8"/>
      <c r="Z135" s="8"/>
      <c r="AA135" s="8"/>
      <c r="AB135" s="8"/>
      <c r="AC135" s="8"/>
      <c r="AD135" s="8"/>
      <c r="AE135" s="8"/>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8"/>
      <c r="BW135" s="8"/>
      <c r="BX135" s="8"/>
      <c r="BY135" s="8"/>
      <c r="BZ135" s="8"/>
      <c r="CA135" s="8"/>
      <c r="CB135" s="1"/>
      <c r="CC135" s="8"/>
      <c r="CD135" s="1"/>
      <c r="CE135" s="8"/>
      <c r="CF135" s="1"/>
      <c r="CG135" s="8"/>
      <c r="CH135" s="1"/>
    </row>
    <row r="136" spans="2:86" s="211" customFormat="1" ht="15.6" customHeight="1" thickBot="1">
      <c r="B136" s="292"/>
      <c r="C136" s="339"/>
      <c r="D136" s="340"/>
      <c r="E136" s="212" t="s">
        <v>151</v>
      </c>
      <c r="F136" s="385"/>
      <c r="G136" s="214"/>
      <c r="H136" s="86" t="str">
        <f t="shared" si="23"/>
        <v>---</v>
      </c>
      <c r="I136" s="86" t="str">
        <f t="shared" si="24"/>
        <v>---</v>
      </c>
      <c r="J136" s="86" t="str">
        <f t="shared" si="25"/>
        <v>---</v>
      </c>
      <c r="K136" s="86" t="str">
        <f t="shared" si="26"/>
        <v>---</v>
      </c>
      <c r="L136" s="8"/>
      <c r="M136" s="8"/>
      <c r="N136" s="8"/>
      <c r="O136" s="8"/>
      <c r="P136" s="8"/>
      <c r="Q136" s="1"/>
      <c r="R136" s="1"/>
      <c r="S136" s="1"/>
      <c r="T136" s="1"/>
      <c r="U136" s="1"/>
      <c r="V136" s="8"/>
      <c r="W136" s="1"/>
      <c r="X136" s="1"/>
      <c r="Y136" s="8"/>
      <c r="Z136" s="8"/>
      <c r="AA136" s="8"/>
      <c r="AB136" s="8"/>
      <c r="AC136" s="8"/>
      <c r="AD136" s="8"/>
      <c r="AE136" s="8"/>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8"/>
      <c r="BW136" s="8"/>
      <c r="BX136" s="8"/>
      <c r="BY136" s="8"/>
      <c r="BZ136" s="8"/>
      <c r="CA136" s="8"/>
      <c r="CB136" s="1"/>
      <c r="CC136" s="8"/>
      <c r="CD136" s="1"/>
      <c r="CE136" s="8"/>
      <c r="CF136" s="1"/>
      <c r="CG136" s="8"/>
      <c r="CH136" s="1"/>
    </row>
    <row r="137" spans="2:86" s="211" customFormat="1" ht="15.6" customHeight="1" thickBot="1">
      <c r="B137" s="292"/>
      <c r="C137" s="341"/>
      <c r="D137" s="342"/>
      <c r="E137" s="212" t="s">
        <v>153</v>
      </c>
      <c r="F137" s="385"/>
      <c r="G137" s="214"/>
      <c r="H137" s="86" t="str">
        <f t="shared" si="23"/>
        <v>---</v>
      </c>
      <c r="I137" s="86" t="str">
        <f t="shared" si="24"/>
        <v>---</v>
      </c>
      <c r="J137" s="86" t="str">
        <f t="shared" si="25"/>
        <v>---</v>
      </c>
      <c r="K137" s="86" t="str">
        <f t="shared" si="26"/>
        <v>---</v>
      </c>
      <c r="L137" s="8"/>
      <c r="M137" s="8"/>
      <c r="N137" s="8"/>
      <c r="O137" s="8"/>
      <c r="P137" s="8"/>
      <c r="Q137" s="1"/>
      <c r="R137" s="1"/>
      <c r="S137" s="1"/>
      <c r="T137" s="1"/>
      <c r="U137" s="1"/>
      <c r="V137" s="8"/>
      <c r="W137" s="1"/>
      <c r="X137" s="1"/>
      <c r="Y137" s="8"/>
      <c r="Z137" s="8"/>
      <c r="AA137" s="8"/>
      <c r="AB137" s="8"/>
      <c r="AC137" s="8"/>
      <c r="AD137" s="8"/>
      <c r="AE137" s="8"/>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8"/>
      <c r="BW137" s="8"/>
      <c r="BX137" s="8"/>
      <c r="BY137" s="8"/>
      <c r="BZ137" s="8"/>
      <c r="CA137" s="8"/>
      <c r="CB137" s="1"/>
      <c r="CC137" s="8"/>
      <c r="CD137" s="1"/>
      <c r="CE137" s="8"/>
      <c r="CF137" s="1"/>
      <c r="CG137" s="8"/>
      <c r="CH137" s="1"/>
    </row>
    <row r="138" spans="2:86" s="211" customFormat="1" ht="15.6" customHeight="1" thickBot="1">
      <c r="B138" s="292"/>
      <c r="C138" s="337" t="s">
        <v>226</v>
      </c>
      <c r="D138" s="338"/>
      <c r="E138" s="212" t="s">
        <v>227</v>
      </c>
      <c r="F138" s="385"/>
      <c r="G138" s="214"/>
      <c r="H138" s="86" t="str">
        <f t="shared" si="23"/>
        <v>---</v>
      </c>
      <c r="I138" s="86" t="str">
        <f t="shared" si="24"/>
        <v>---</v>
      </c>
      <c r="J138" s="86" t="str">
        <f t="shared" si="25"/>
        <v>---</v>
      </c>
      <c r="K138" s="86" t="str">
        <f t="shared" si="26"/>
        <v>---</v>
      </c>
      <c r="L138" s="8"/>
      <c r="M138" s="8"/>
      <c r="N138" s="8"/>
      <c r="O138" s="8"/>
      <c r="P138" s="8"/>
      <c r="Q138" s="1"/>
      <c r="R138" s="1"/>
      <c r="S138" s="1"/>
      <c r="T138" s="1"/>
      <c r="U138" s="1"/>
      <c r="V138" s="8"/>
      <c r="W138" s="1"/>
      <c r="X138" s="1"/>
      <c r="Y138" s="8"/>
      <c r="Z138" s="8"/>
      <c r="AA138" s="8"/>
      <c r="AB138" s="8"/>
      <c r="AC138" s="8"/>
      <c r="AD138" s="8"/>
      <c r="AE138" s="8"/>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8"/>
      <c r="BW138" s="8"/>
      <c r="BX138" s="8"/>
      <c r="BY138" s="8"/>
      <c r="BZ138" s="8"/>
      <c r="CA138" s="8"/>
      <c r="CB138" s="1"/>
      <c r="CC138" s="8"/>
      <c r="CD138" s="1"/>
      <c r="CE138" s="8"/>
      <c r="CF138" s="1"/>
      <c r="CG138" s="8"/>
      <c r="CH138" s="1"/>
    </row>
    <row r="139" spans="2:86" s="211" customFormat="1" ht="15.6" customHeight="1" thickBot="1">
      <c r="B139" s="292"/>
      <c r="C139" s="339"/>
      <c r="D139" s="340"/>
      <c r="E139" s="212" t="s">
        <v>228</v>
      </c>
      <c r="F139" s="385"/>
      <c r="G139" s="214"/>
      <c r="H139" s="86" t="str">
        <f t="shared" si="23"/>
        <v>---</v>
      </c>
      <c r="I139" s="86" t="str">
        <f t="shared" si="24"/>
        <v>---</v>
      </c>
      <c r="J139" s="86" t="str">
        <f t="shared" si="25"/>
        <v>---</v>
      </c>
      <c r="K139" s="86" t="str">
        <f t="shared" si="26"/>
        <v>---</v>
      </c>
      <c r="L139" s="8"/>
      <c r="M139" s="8"/>
      <c r="N139" s="8"/>
      <c r="O139" s="8"/>
      <c r="P139" s="8"/>
      <c r="Q139" s="1"/>
      <c r="R139" s="1"/>
      <c r="S139" s="1"/>
      <c r="T139" s="1"/>
      <c r="U139" s="1"/>
      <c r="V139" s="8"/>
      <c r="W139" s="1"/>
      <c r="X139" s="1"/>
      <c r="Y139" s="8"/>
      <c r="Z139" s="8"/>
      <c r="AA139" s="8"/>
      <c r="AB139" s="8"/>
      <c r="AC139" s="8"/>
      <c r="AD139" s="8"/>
      <c r="AE139" s="8"/>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8"/>
      <c r="BW139" s="8"/>
      <c r="BX139" s="8"/>
      <c r="BY139" s="8"/>
      <c r="BZ139" s="8"/>
      <c r="CA139" s="8"/>
      <c r="CB139" s="1"/>
      <c r="CC139" s="8"/>
      <c r="CD139" s="1"/>
      <c r="CE139" s="8"/>
      <c r="CF139" s="1"/>
      <c r="CG139" s="8"/>
      <c r="CH139" s="1"/>
    </row>
    <row r="140" spans="2:86" s="211" customFormat="1" ht="15.6" customHeight="1" thickBot="1">
      <c r="B140" s="292"/>
      <c r="C140" s="339"/>
      <c r="D140" s="340"/>
      <c r="E140" s="212" t="s">
        <v>160</v>
      </c>
      <c r="F140" s="385"/>
      <c r="G140" s="214"/>
      <c r="H140" s="86" t="str">
        <f t="shared" si="23"/>
        <v>---</v>
      </c>
      <c r="I140" s="86" t="str">
        <f t="shared" si="24"/>
        <v>---</v>
      </c>
      <c r="J140" s="86" t="str">
        <f t="shared" si="25"/>
        <v>---</v>
      </c>
      <c r="K140" s="86" t="str">
        <f t="shared" si="26"/>
        <v>---</v>
      </c>
      <c r="L140" s="8"/>
      <c r="M140" s="8"/>
      <c r="N140" s="8"/>
      <c r="O140" s="8"/>
      <c r="P140" s="8"/>
      <c r="Q140" s="1"/>
      <c r="R140" s="1"/>
      <c r="S140" s="1"/>
      <c r="T140" s="1"/>
      <c r="U140" s="1"/>
      <c r="V140" s="8"/>
      <c r="W140" s="1"/>
      <c r="X140" s="1"/>
      <c r="Y140" s="8"/>
      <c r="Z140" s="8"/>
      <c r="AA140" s="8"/>
      <c r="AB140" s="8"/>
      <c r="AC140" s="8"/>
      <c r="AD140" s="8"/>
      <c r="AE140" s="8"/>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8"/>
      <c r="BW140" s="8"/>
      <c r="BX140" s="8"/>
      <c r="BY140" s="8"/>
      <c r="BZ140" s="8"/>
      <c r="CA140" s="8"/>
      <c r="CB140" s="1"/>
      <c r="CC140" s="8"/>
      <c r="CD140" s="1"/>
      <c r="CE140" s="8"/>
      <c r="CF140" s="1"/>
      <c r="CG140" s="8"/>
      <c r="CH140" s="1"/>
    </row>
    <row r="141" spans="2:86" s="211" customFormat="1" ht="15.6" customHeight="1" thickBot="1">
      <c r="B141" s="293"/>
      <c r="C141" s="341"/>
      <c r="D141" s="342"/>
      <c r="E141" s="212" t="s">
        <v>239</v>
      </c>
      <c r="F141" s="385"/>
      <c r="G141" s="389"/>
      <c r="H141" s="86" t="str">
        <f t="shared" si="23"/>
        <v>---</v>
      </c>
      <c r="I141" s="86" t="str">
        <f t="shared" si="24"/>
        <v>---</v>
      </c>
      <c r="J141" s="86" t="str">
        <f t="shared" si="25"/>
        <v>---</v>
      </c>
      <c r="K141" s="86" t="str">
        <f t="shared" si="26"/>
        <v>---</v>
      </c>
      <c r="L141" s="8"/>
      <c r="M141" s="8"/>
      <c r="N141" s="8"/>
      <c r="O141" s="8"/>
      <c r="P141" s="8"/>
      <c r="Q141" s="1"/>
      <c r="R141" s="1"/>
      <c r="S141" s="1"/>
      <c r="T141" s="1"/>
      <c r="U141" s="1"/>
      <c r="V141" s="8"/>
      <c r="W141" s="1"/>
      <c r="X141" s="1"/>
      <c r="Y141" s="8"/>
      <c r="Z141" s="8"/>
      <c r="AA141" s="8"/>
      <c r="AB141" s="8"/>
      <c r="AC141" s="8"/>
      <c r="AD141" s="8"/>
      <c r="AE141" s="8"/>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8"/>
      <c r="BW141" s="8"/>
      <c r="BX141" s="8"/>
      <c r="BY141" s="8"/>
      <c r="BZ141" s="8"/>
      <c r="CA141" s="8"/>
      <c r="CB141" s="1"/>
      <c r="CC141" s="8"/>
      <c r="CD141" s="1"/>
      <c r="CE141" s="8"/>
      <c r="CF141" s="1"/>
      <c r="CG141" s="8"/>
      <c r="CH141" s="1"/>
    </row>
    <row r="142" spans="2:86" s="211" customFormat="1" ht="16.899999999999999" thickBot="1">
      <c r="B142" s="212" t="s">
        <v>164</v>
      </c>
      <c r="C142" s="215"/>
      <c r="D142" s="215"/>
      <c r="E142" s="215"/>
      <c r="F142" s="216"/>
      <c r="G142" s="214"/>
      <c r="H142" s="89">
        <f>AS45</f>
        <v>0</v>
      </c>
      <c r="I142" s="89">
        <f>AS39</f>
        <v>0</v>
      </c>
      <c r="J142" s="8"/>
      <c r="K142" s="8"/>
      <c r="L142" s="8"/>
      <c r="M142" s="8"/>
      <c r="N142" s="8"/>
      <c r="O142" s="8"/>
      <c r="P142" s="8"/>
      <c r="Q142" s="1"/>
      <c r="R142" s="1"/>
      <c r="S142" s="1"/>
      <c r="T142" s="1"/>
      <c r="U142" s="1"/>
      <c r="V142" s="8"/>
      <c r="W142" s="1"/>
      <c r="X142" s="1"/>
      <c r="Y142" s="8"/>
      <c r="Z142" s="8"/>
      <c r="AA142" s="8"/>
      <c r="AB142" s="8"/>
      <c r="AC142" s="8"/>
      <c r="AD142" s="8"/>
      <c r="AE142" s="8"/>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8"/>
      <c r="BW142" s="8"/>
      <c r="BX142" s="8"/>
      <c r="BY142" s="8"/>
      <c r="BZ142" s="8"/>
      <c r="CA142" s="8"/>
      <c r="CB142" s="1"/>
      <c r="CC142" s="8"/>
      <c r="CD142" s="1"/>
      <c r="CE142" s="8"/>
      <c r="CF142" s="1"/>
      <c r="CG142" s="8"/>
      <c r="CH142" s="1"/>
    </row>
    <row r="143" spans="2:86" s="211" customFormat="1" ht="16.899999999999999" thickBot="1">
      <c r="B143" s="212" t="s">
        <v>166</v>
      </c>
      <c r="C143" s="215"/>
      <c r="D143" s="215"/>
      <c r="E143" s="215"/>
      <c r="F143" s="216"/>
      <c r="G143" s="214"/>
      <c r="H143" s="89">
        <f>AT45</f>
        <v>0</v>
      </c>
      <c r="I143" s="89">
        <f>AT39</f>
        <v>0</v>
      </c>
      <c r="J143" s="8"/>
      <c r="K143" s="8"/>
      <c r="L143" s="8"/>
      <c r="M143" s="8"/>
      <c r="N143" s="8"/>
      <c r="O143" s="8"/>
      <c r="P143" s="8"/>
      <c r="Q143" s="1"/>
      <c r="R143" s="1"/>
      <c r="S143" s="1"/>
      <c r="T143" s="1"/>
      <c r="U143" s="1"/>
      <c r="V143" s="8"/>
      <c r="W143" s="1"/>
      <c r="X143" s="1"/>
      <c r="Y143" s="8"/>
      <c r="Z143" s="8"/>
      <c r="AA143" s="8"/>
      <c r="AB143" s="8"/>
      <c r="AC143" s="8"/>
      <c r="AD143" s="8"/>
      <c r="AE143" s="8"/>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8"/>
      <c r="BW143" s="8"/>
      <c r="BX143" s="8"/>
      <c r="BY143" s="8"/>
      <c r="BZ143" s="8"/>
      <c r="CA143" s="8"/>
      <c r="CB143" s="1"/>
      <c r="CC143" s="8"/>
      <c r="CD143" s="1"/>
      <c r="CE143" s="8"/>
      <c r="CF143" s="1"/>
      <c r="CG143" s="8"/>
      <c r="CH143" s="1"/>
    </row>
    <row r="144" spans="2:86" s="211" customFormat="1" ht="16.899999999999999" thickBot="1">
      <c r="B144" s="212" t="s">
        <v>168</v>
      </c>
      <c r="C144" s="215"/>
      <c r="D144" s="215"/>
      <c r="E144" s="215"/>
      <c r="F144" s="216"/>
      <c r="G144" s="214"/>
      <c r="H144" s="89">
        <f>AU45</f>
        <v>0</v>
      </c>
      <c r="I144" s="89">
        <f>AU39</f>
        <v>0</v>
      </c>
      <c r="J144" s="8"/>
      <c r="K144" s="8"/>
      <c r="L144" s="8"/>
      <c r="M144" s="8"/>
      <c r="N144" s="8"/>
      <c r="O144" s="8"/>
      <c r="P144" s="8"/>
      <c r="Q144" s="1"/>
      <c r="R144" s="1"/>
      <c r="S144" s="1"/>
      <c r="T144" s="1"/>
      <c r="U144" s="1"/>
      <c r="V144" s="8"/>
      <c r="W144" s="1"/>
      <c r="X144" s="1"/>
      <c r="Y144" s="8"/>
      <c r="Z144" s="8"/>
      <c r="AA144" s="8"/>
      <c r="AB144" s="8"/>
      <c r="AC144" s="8"/>
      <c r="AD144" s="8"/>
      <c r="AE144" s="8"/>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8"/>
      <c r="BW144" s="8"/>
      <c r="BX144" s="8"/>
      <c r="BY144" s="8"/>
      <c r="BZ144" s="8"/>
      <c r="CA144" s="8"/>
      <c r="CB144" s="1"/>
      <c r="CC144" s="8"/>
      <c r="CD144" s="1"/>
      <c r="CE144" s="8"/>
      <c r="CF144" s="1"/>
      <c r="CG144" s="8"/>
      <c r="CH144" s="1"/>
    </row>
    <row r="145" spans="2:86" s="211" customFormat="1" ht="16.899999999999999" thickBot="1">
      <c r="B145" s="90"/>
      <c r="C145" s="123"/>
      <c r="D145" s="124" t="s">
        <v>170</v>
      </c>
      <c r="E145" s="125"/>
      <c r="F145" s="91"/>
      <c r="G145" s="92"/>
      <c r="H145" s="93" t="str">
        <f>IFERROR(AV46,"")</f>
        <v/>
      </c>
      <c r="I145" s="93" t="str">
        <f>IFERROR(AV40,"")</f>
        <v/>
      </c>
      <c r="J145" s="8"/>
      <c r="K145" s="8"/>
      <c r="L145" s="8"/>
      <c r="M145" s="8"/>
      <c r="N145" s="8"/>
      <c r="O145" s="8"/>
      <c r="P145" s="8"/>
      <c r="Q145" s="1"/>
      <c r="R145" s="1"/>
      <c r="S145" s="1"/>
      <c r="T145" s="1"/>
      <c r="U145" s="1"/>
      <c r="V145" s="8"/>
      <c r="W145" s="1"/>
      <c r="X145" s="1"/>
      <c r="Y145" s="8"/>
      <c r="Z145" s="8"/>
      <c r="AA145" s="8"/>
      <c r="AB145" s="8"/>
      <c r="AC145" s="8"/>
      <c r="AD145" s="8"/>
      <c r="AE145" s="8"/>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8"/>
      <c r="BW145" s="8"/>
      <c r="BX145" s="8"/>
      <c r="BY145" s="8"/>
      <c r="BZ145" s="8"/>
      <c r="CA145" s="8"/>
      <c r="CB145" s="1"/>
      <c r="CC145" s="8"/>
      <c r="CD145" s="1"/>
      <c r="CE145" s="8"/>
      <c r="CF145" s="1"/>
      <c r="CG145" s="8"/>
      <c r="CH145" s="1"/>
    </row>
    <row r="146" spans="2:86" s="211" customFormat="1" ht="13.9">
      <c r="B146" s="1"/>
      <c r="C146" s="1"/>
      <c r="D146" s="1"/>
      <c r="E146" s="1"/>
      <c r="F146" s="1"/>
      <c r="G146" s="1"/>
      <c r="H146" s="8"/>
      <c r="I146" s="8"/>
      <c r="J146" s="8"/>
      <c r="K146" s="8"/>
      <c r="L146" s="8"/>
      <c r="M146" s="8"/>
      <c r="N146" s="8"/>
      <c r="O146" s="8"/>
      <c r="P146" s="8"/>
      <c r="Q146" s="1"/>
      <c r="R146" s="1"/>
      <c r="S146" s="1"/>
      <c r="T146" s="1"/>
      <c r="U146" s="1"/>
      <c r="V146" s="8"/>
      <c r="W146" s="1"/>
      <c r="X146" s="1"/>
      <c r="Y146" s="8"/>
      <c r="Z146" s="8"/>
      <c r="AA146" s="8"/>
      <c r="AB146" s="8"/>
      <c r="AC146" s="8"/>
      <c r="AD146" s="8"/>
      <c r="AE146" s="8"/>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8"/>
      <c r="BW146" s="8"/>
      <c r="BX146" s="8"/>
      <c r="BY146" s="8"/>
      <c r="BZ146" s="8"/>
      <c r="CA146" s="8"/>
      <c r="CB146" s="1"/>
      <c r="CC146" s="8"/>
      <c r="CD146" s="1"/>
      <c r="CE146" s="8"/>
      <c r="CF146" s="1"/>
      <c r="CG146" s="8"/>
      <c r="CH146" s="1"/>
    </row>
    <row r="147" spans="2:86" s="211" customFormat="1" ht="13.15" customHeight="1">
      <c r="B147" s="328" t="s">
        <v>230</v>
      </c>
      <c r="C147" s="329"/>
      <c r="D147" s="329"/>
      <c r="E147" s="329"/>
      <c r="F147" s="329"/>
      <c r="G147" s="329"/>
      <c r="H147" s="329"/>
      <c r="I147" s="329"/>
      <c r="J147" s="329"/>
      <c r="K147" s="330"/>
      <c r="L147" s="8"/>
      <c r="M147" s="8"/>
      <c r="N147" s="8"/>
      <c r="O147" s="8"/>
      <c r="P147" s="8"/>
      <c r="Q147" s="1"/>
      <c r="R147" s="1"/>
      <c r="S147" s="1"/>
      <c r="T147" s="1"/>
      <c r="U147" s="1"/>
      <c r="V147" s="8"/>
      <c r="W147" s="1"/>
      <c r="X147" s="1"/>
      <c r="Y147" s="8"/>
      <c r="Z147" s="8"/>
      <c r="AA147" s="8"/>
      <c r="AB147" s="8"/>
      <c r="AC147" s="8"/>
      <c r="AD147" s="8"/>
      <c r="AE147" s="8"/>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8"/>
      <c r="BW147" s="8"/>
      <c r="BX147" s="8"/>
      <c r="BY147" s="8"/>
      <c r="BZ147" s="8"/>
      <c r="CA147" s="8"/>
      <c r="CB147" s="1"/>
      <c r="CC147" s="8"/>
      <c r="CD147" s="1"/>
      <c r="CE147" s="8"/>
      <c r="CF147" s="1"/>
      <c r="CG147" s="8"/>
      <c r="CH147" s="1"/>
    </row>
    <row r="148" spans="2:86" s="211" customFormat="1" ht="13.9">
      <c r="B148" s="331"/>
      <c r="C148" s="332"/>
      <c r="D148" s="332"/>
      <c r="E148" s="332"/>
      <c r="F148" s="332"/>
      <c r="G148" s="332"/>
      <c r="H148" s="332"/>
      <c r="I148" s="332"/>
      <c r="J148" s="332"/>
      <c r="K148" s="333"/>
      <c r="L148" s="8"/>
      <c r="M148" s="8"/>
      <c r="N148" s="8"/>
      <c r="O148" s="8"/>
      <c r="P148" s="8"/>
      <c r="Q148" s="1"/>
      <c r="R148" s="1"/>
      <c r="S148" s="1"/>
      <c r="T148" s="1"/>
      <c r="U148" s="1"/>
      <c r="V148" s="8"/>
      <c r="W148" s="1"/>
      <c r="X148" s="1"/>
      <c r="Y148" s="8"/>
      <c r="Z148" s="8"/>
      <c r="AA148" s="8"/>
      <c r="AB148" s="8"/>
      <c r="AC148" s="8"/>
      <c r="AD148" s="8"/>
      <c r="AE148" s="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8"/>
      <c r="BW148" s="8"/>
      <c r="BX148" s="8"/>
      <c r="BY148" s="8"/>
      <c r="BZ148" s="8"/>
      <c r="CA148" s="8"/>
      <c r="CB148" s="1"/>
      <c r="CC148" s="8"/>
      <c r="CD148" s="1"/>
      <c r="CE148" s="8"/>
      <c r="CF148" s="1"/>
      <c r="CG148" s="8"/>
      <c r="CH148" s="1"/>
    </row>
    <row r="149" spans="2:86" s="211" customFormat="1" ht="13.9">
      <c r="B149" s="331"/>
      <c r="C149" s="332"/>
      <c r="D149" s="332"/>
      <c r="E149" s="332"/>
      <c r="F149" s="332"/>
      <c r="G149" s="332"/>
      <c r="H149" s="332"/>
      <c r="I149" s="332"/>
      <c r="J149" s="332"/>
      <c r="K149" s="333"/>
      <c r="L149" s="8"/>
      <c r="M149" s="8"/>
      <c r="N149" s="8"/>
      <c r="O149" s="8"/>
      <c r="P149" s="8"/>
      <c r="Q149" s="1"/>
      <c r="R149" s="1"/>
      <c r="S149" s="1"/>
      <c r="T149" s="1"/>
      <c r="U149" s="1"/>
      <c r="V149" s="8"/>
      <c r="W149" s="1"/>
      <c r="X149" s="1"/>
      <c r="Y149" s="8"/>
      <c r="Z149" s="8"/>
      <c r="AA149" s="8"/>
      <c r="AB149" s="8"/>
      <c r="AC149" s="8"/>
      <c r="AD149" s="8"/>
      <c r="AE149" s="8"/>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8"/>
      <c r="BW149" s="8"/>
      <c r="BX149" s="8"/>
      <c r="BY149" s="8"/>
      <c r="BZ149" s="8"/>
      <c r="CA149" s="8"/>
      <c r="CB149" s="1"/>
      <c r="CC149" s="8"/>
      <c r="CD149" s="1"/>
      <c r="CE149" s="8"/>
      <c r="CF149" s="1"/>
      <c r="CG149" s="8"/>
      <c r="CH149" s="1"/>
    </row>
    <row r="150" spans="2:86" s="211" customFormat="1" ht="13.9">
      <c r="B150" s="331"/>
      <c r="C150" s="332"/>
      <c r="D150" s="332"/>
      <c r="E150" s="332"/>
      <c r="F150" s="332"/>
      <c r="G150" s="332"/>
      <c r="H150" s="332"/>
      <c r="I150" s="332"/>
      <c r="J150" s="332"/>
      <c r="K150" s="333"/>
      <c r="L150" s="8"/>
      <c r="M150" s="8"/>
      <c r="N150" s="8"/>
      <c r="O150" s="8"/>
      <c r="P150" s="8"/>
      <c r="Q150" s="1"/>
      <c r="R150" s="1"/>
      <c r="S150" s="1"/>
      <c r="T150" s="1"/>
      <c r="U150" s="1"/>
      <c r="V150" s="8"/>
      <c r="W150" s="1"/>
      <c r="X150" s="1"/>
      <c r="Y150" s="8"/>
      <c r="Z150" s="8"/>
      <c r="AA150" s="8"/>
      <c r="AB150" s="8"/>
      <c r="AC150" s="8"/>
      <c r="AD150" s="8"/>
      <c r="AE150" s="8"/>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8"/>
      <c r="BW150" s="8"/>
      <c r="BX150" s="8"/>
      <c r="BY150" s="8"/>
      <c r="BZ150" s="8"/>
      <c r="CA150" s="8"/>
      <c r="CB150" s="1"/>
      <c r="CC150" s="8"/>
      <c r="CD150" s="1"/>
      <c r="CE150" s="8"/>
      <c r="CF150" s="1"/>
      <c r="CG150" s="8"/>
      <c r="CH150" s="1"/>
    </row>
    <row r="151" spans="2:86" s="211" customFormat="1" ht="13.9">
      <c r="B151" s="331"/>
      <c r="C151" s="332"/>
      <c r="D151" s="332"/>
      <c r="E151" s="332"/>
      <c r="F151" s="332"/>
      <c r="G151" s="332"/>
      <c r="H151" s="332"/>
      <c r="I151" s="332"/>
      <c r="J151" s="332"/>
      <c r="K151" s="333"/>
      <c r="L151" s="8"/>
      <c r="M151" s="8"/>
      <c r="N151" s="8"/>
      <c r="O151" s="8"/>
      <c r="P151" s="8"/>
      <c r="Q151" s="1"/>
      <c r="R151" s="1"/>
      <c r="S151" s="1"/>
      <c r="T151" s="1"/>
      <c r="U151" s="1"/>
      <c r="V151" s="8"/>
      <c r="W151" s="1"/>
      <c r="X151" s="1"/>
      <c r="Y151" s="8"/>
      <c r="Z151" s="8"/>
      <c r="AA151" s="8"/>
      <c r="AB151" s="8"/>
      <c r="AC151" s="8"/>
      <c r="AD151" s="8"/>
      <c r="AE151" s="8"/>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8"/>
      <c r="BW151" s="8"/>
      <c r="BX151" s="8"/>
      <c r="BY151" s="8"/>
      <c r="BZ151" s="8"/>
      <c r="CA151" s="8"/>
      <c r="CB151" s="1"/>
      <c r="CC151" s="8"/>
      <c r="CD151" s="1"/>
      <c r="CE151" s="8"/>
      <c r="CF151" s="1"/>
      <c r="CG151" s="8"/>
      <c r="CH151" s="1"/>
    </row>
    <row r="152" spans="2:86" s="211" customFormat="1" ht="13.9">
      <c r="B152" s="331"/>
      <c r="C152" s="332"/>
      <c r="D152" s="332"/>
      <c r="E152" s="332"/>
      <c r="F152" s="332"/>
      <c r="G152" s="332"/>
      <c r="H152" s="332"/>
      <c r="I152" s="332"/>
      <c r="J152" s="332"/>
      <c r="K152" s="333"/>
      <c r="L152" s="8"/>
      <c r="M152" s="8"/>
      <c r="N152" s="8"/>
      <c r="O152" s="8"/>
      <c r="P152" s="8"/>
      <c r="Q152" s="1"/>
      <c r="R152" s="1"/>
      <c r="S152" s="1"/>
      <c r="T152" s="1"/>
      <c r="U152" s="1"/>
      <c r="V152" s="8"/>
      <c r="W152" s="1"/>
      <c r="X152" s="1"/>
      <c r="Y152" s="8"/>
      <c r="Z152" s="8"/>
      <c r="AA152" s="8"/>
      <c r="AB152" s="8"/>
      <c r="AC152" s="8"/>
      <c r="AD152" s="8"/>
      <c r="AE152" s="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8"/>
      <c r="BW152" s="8"/>
      <c r="BX152" s="8"/>
      <c r="BY152" s="8"/>
      <c r="BZ152" s="8"/>
      <c r="CA152" s="8"/>
      <c r="CB152" s="1"/>
      <c r="CC152" s="8"/>
      <c r="CD152" s="1"/>
      <c r="CE152" s="8"/>
      <c r="CF152" s="1"/>
      <c r="CG152" s="8"/>
      <c r="CH152" s="1"/>
    </row>
    <row r="153" spans="2:86" s="211" customFormat="1" ht="13.9">
      <c r="B153" s="331"/>
      <c r="C153" s="332"/>
      <c r="D153" s="332"/>
      <c r="E153" s="332"/>
      <c r="F153" s="332"/>
      <c r="G153" s="332"/>
      <c r="H153" s="332"/>
      <c r="I153" s="332"/>
      <c r="J153" s="332"/>
      <c r="K153" s="333"/>
      <c r="L153" s="8"/>
      <c r="M153" s="8"/>
      <c r="N153" s="8"/>
      <c r="O153" s="8"/>
      <c r="P153" s="8"/>
      <c r="Q153" s="1"/>
      <c r="R153" s="1"/>
      <c r="S153" s="1"/>
      <c r="T153" s="1"/>
      <c r="U153" s="1"/>
      <c r="V153" s="8"/>
      <c r="W153" s="1"/>
      <c r="X153" s="1"/>
      <c r="Y153" s="8"/>
      <c r="Z153" s="8"/>
      <c r="AA153" s="8"/>
      <c r="AB153" s="8"/>
      <c r="AC153" s="8"/>
      <c r="AD153" s="8"/>
      <c r="AE153" s="8"/>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8"/>
      <c r="BW153" s="8"/>
      <c r="BX153" s="8"/>
      <c r="BY153" s="8"/>
      <c r="BZ153" s="8"/>
      <c r="CA153" s="8"/>
      <c r="CB153" s="1"/>
      <c r="CC153" s="8"/>
      <c r="CD153" s="1"/>
      <c r="CE153" s="8"/>
      <c r="CF153" s="1"/>
      <c r="CG153" s="8"/>
      <c r="CH153" s="1"/>
    </row>
    <row r="154" spans="2:86" s="211" customFormat="1" ht="13.9">
      <c r="B154" s="331"/>
      <c r="C154" s="332"/>
      <c r="D154" s="332"/>
      <c r="E154" s="332"/>
      <c r="F154" s="332"/>
      <c r="G154" s="332"/>
      <c r="H154" s="332"/>
      <c r="I154" s="332"/>
      <c r="J154" s="332"/>
      <c r="K154" s="333"/>
      <c r="L154" s="8"/>
      <c r="M154" s="8"/>
      <c r="N154" s="8"/>
      <c r="O154" s="8"/>
      <c r="P154" s="8"/>
      <c r="Q154" s="1"/>
      <c r="R154" s="1"/>
      <c r="S154" s="1"/>
      <c r="T154" s="1"/>
      <c r="U154" s="1"/>
      <c r="V154" s="8"/>
      <c r="W154" s="1"/>
      <c r="X154" s="1"/>
      <c r="Y154" s="8"/>
      <c r="Z154" s="8"/>
      <c r="AA154" s="8"/>
      <c r="AB154" s="8"/>
      <c r="AC154" s="8"/>
      <c r="AD154" s="8"/>
      <c r="AE154" s="8"/>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8"/>
      <c r="BW154" s="8"/>
      <c r="BX154" s="8"/>
      <c r="BY154" s="8"/>
      <c r="BZ154" s="8"/>
      <c r="CA154" s="8"/>
      <c r="CB154" s="1"/>
      <c r="CC154" s="8"/>
      <c r="CD154" s="1"/>
      <c r="CE154" s="8"/>
      <c r="CF154" s="1"/>
      <c r="CG154" s="8"/>
      <c r="CH154" s="1"/>
    </row>
    <row r="155" spans="2:86" s="211" customFormat="1" ht="13.9">
      <c r="B155" s="331"/>
      <c r="C155" s="332"/>
      <c r="D155" s="332"/>
      <c r="E155" s="332"/>
      <c r="F155" s="332"/>
      <c r="G155" s="332"/>
      <c r="H155" s="332"/>
      <c r="I155" s="332"/>
      <c r="J155" s="332"/>
      <c r="K155" s="333"/>
      <c r="L155" s="8"/>
      <c r="M155" s="8"/>
      <c r="N155" s="8"/>
      <c r="O155" s="8"/>
      <c r="P155" s="8"/>
      <c r="Q155" s="1"/>
      <c r="R155" s="1"/>
      <c r="S155" s="1"/>
      <c r="T155" s="1"/>
      <c r="U155" s="1"/>
      <c r="V155" s="8"/>
      <c r="W155" s="1"/>
      <c r="X155" s="1"/>
      <c r="Y155" s="8"/>
      <c r="Z155" s="8"/>
      <c r="AA155" s="8"/>
      <c r="AB155" s="8"/>
      <c r="AC155" s="8"/>
      <c r="AD155" s="8"/>
      <c r="AE155" s="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8"/>
      <c r="BW155" s="8"/>
      <c r="BX155" s="8"/>
      <c r="BY155" s="8"/>
      <c r="BZ155" s="8"/>
      <c r="CA155" s="8"/>
      <c r="CB155" s="1"/>
      <c r="CC155" s="8"/>
      <c r="CD155" s="1"/>
      <c r="CE155" s="8"/>
      <c r="CF155" s="1"/>
      <c r="CG155" s="8"/>
      <c r="CH155" s="1"/>
    </row>
    <row r="156" spans="2:86" s="211" customFormat="1" ht="13.9">
      <c r="B156" s="331"/>
      <c r="C156" s="332"/>
      <c r="D156" s="332"/>
      <c r="E156" s="332"/>
      <c r="F156" s="332"/>
      <c r="G156" s="332"/>
      <c r="H156" s="332"/>
      <c r="I156" s="332"/>
      <c r="J156" s="332"/>
      <c r="K156" s="333"/>
      <c r="L156" s="8"/>
      <c r="M156" s="8"/>
      <c r="N156" s="8"/>
      <c r="O156" s="8"/>
      <c r="P156" s="8"/>
      <c r="Q156" s="1"/>
      <c r="R156" s="1"/>
      <c r="S156" s="1"/>
      <c r="T156" s="1"/>
      <c r="U156" s="1"/>
      <c r="V156" s="8"/>
      <c r="W156" s="1"/>
      <c r="X156" s="1"/>
      <c r="Y156" s="8"/>
      <c r="Z156" s="8"/>
      <c r="AA156" s="8"/>
      <c r="AB156" s="8"/>
      <c r="AC156" s="8"/>
      <c r="AD156" s="8"/>
      <c r="AE156" s="8"/>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8"/>
      <c r="BW156" s="8"/>
      <c r="BX156" s="8"/>
      <c r="BY156" s="8"/>
      <c r="BZ156" s="8"/>
      <c r="CA156" s="8"/>
      <c r="CB156" s="1"/>
      <c r="CC156" s="8"/>
      <c r="CD156" s="1"/>
      <c r="CE156" s="8"/>
      <c r="CF156" s="1"/>
      <c r="CG156" s="8"/>
      <c r="CH156" s="1"/>
    </row>
    <row r="157" spans="2:86" s="211" customFormat="1" ht="13.9">
      <c r="B157" s="331"/>
      <c r="C157" s="332"/>
      <c r="D157" s="332"/>
      <c r="E157" s="332"/>
      <c r="F157" s="332"/>
      <c r="G157" s="332"/>
      <c r="H157" s="332"/>
      <c r="I157" s="332"/>
      <c r="J157" s="332"/>
      <c r="K157" s="333"/>
      <c r="L157" s="8"/>
      <c r="M157" s="8"/>
      <c r="N157" s="8"/>
      <c r="O157" s="8"/>
      <c r="P157" s="8"/>
      <c r="Q157" s="1"/>
      <c r="R157" s="1"/>
      <c r="S157" s="1"/>
      <c r="T157" s="1"/>
      <c r="U157" s="1"/>
      <c r="V157" s="8"/>
      <c r="W157" s="1"/>
      <c r="X157" s="1"/>
      <c r="Y157" s="8"/>
      <c r="Z157" s="8"/>
      <c r="AA157" s="8"/>
      <c r="AB157" s="8"/>
      <c r="AC157" s="8"/>
      <c r="AD157" s="8"/>
      <c r="AE157" s="8"/>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8"/>
      <c r="BW157" s="8"/>
      <c r="BX157" s="8"/>
      <c r="BY157" s="8"/>
      <c r="BZ157" s="8"/>
      <c r="CA157" s="8"/>
      <c r="CB157" s="1"/>
      <c r="CC157" s="8"/>
      <c r="CD157" s="1"/>
      <c r="CE157" s="8"/>
      <c r="CF157" s="1"/>
      <c r="CG157" s="8"/>
      <c r="CH157" s="1"/>
    </row>
    <row r="158" spans="2:86" s="211" customFormat="1" ht="13.9">
      <c r="B158" s="331"/>
      <c r="C158" s="332"/>
      <c r="D158" s="332"/>
      <c r="E158" s="332"/>
      <c r="F158" s="332"/>
      <c r="G158" s="332"/>
      <c r="H158" s="332"/>
      <c r="I158" s="332"/>
      <c r="J158" s="332"/>
      <c r="K158" s="333"/>
      <c r="L158" s="8"/>
      <c r="M158" s="8"/>
      <c r="N158" s="8"/>
      <c r="O158" s="8"/>
      <c r="P158" s="8"/>
      <c r="Q158" s="1"/>
      <c r="R158" s="1"/>
      <c r="S158" s="1"/>
      <c r="T158" s="1"/>
      <c r="U158" s="1"/>
      <c r="V158" s="8"/>
      <c r="W158" s="1"/>
      <c r="X158" s="1"/>
      <c r="Y158" s="8"/>
      <c r="Z158" s="8"/>
      <c r="AA158" s="8"/>
      <c r="AB158" s="8"/>
      <c r="AC158" s="8"/>
      <c r="AD158" s="8"/>
      <c r="AE158" s="8"/>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8"/>
      <c r="BW158" s="8"/>
      <c r="BX158" s="8"/>
      <c r="BY158" s="8"/>
      <c r="BZ158" s="8"/>
      <c r="CA158" s="8"/>
      <c r="CB158" s="1"/>
      <c r="CC158" s="8"/>
      <c r="CD158" s="1"/>
      <c r="CE158" s="8"/>
      <c r="CF158" s="1"/>
      <c r="CG158" s="8"/>
      <c r="CH158" s="1"/>
    </row>
    <row r="159" spans="2:86" s="211" customFormat="1" ht="13.9">
      <c r="B159" s="331"/>
      <c r="C159" s="332"/>
      <c r="D159" s="332"/>
      <c r="E159" s="332"/>
      <c r="F159" s="332"/>
      <c r="G159" s="332"/>
      <c r="H159" s="332"/>
      <c r="I159" s="332"/>
      <c r="J159" s="332"/>
      <c r="K159" s="333"/>
      <c r="L159" s="8"/>
      <c r="M159" s="8"/>
      <c r="N159" s="8"/>
      <c r="O159" s="8"/>
      <c r="P159" s="8"/>
      <c r="Q159" s="1"/>
      <c r="R159" s="1"/>
      <c r="S159" s="1"/>
      <c r="T159" s="1"/>
      <c r="U159" s="1"/>
      <c r="V159" s="8"/>
      <c r="W159" s="1"/>
      <c r="X159" s="1"/>
      <c r="Y159" s="8"/>
      <c r="Z159" s="8"/>
      <c r="AA159" s="8"/>
      <c r="AB159" s="8"/>
      <c r="AC159" s="8"/>
      <c r="AD159" s="8"/>
      <c r="AE159" s="8"/>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8"/>
      <c r="BW159" s="8"/>
      <c r="BX159" s="8"/>
      <c r="BY159" s="8"/>
      <c r="BZ159" s="8"/>
      <c r="CA159" s="8"/>
      <c r="CB159" s="1"/>
      <c r="CC159" s="8"/>
      <c r="CD159" s="1"/>
      <c r="CE159" s="8"/>
      <c r="CF159" s="1"/>
      <c r="CG159" s="8"/>
      <c r="CH159" s="1"/>
    </row>
    <row r="160" spans="2:86" s="211" customFormat="1" ht="13.9">
      <c r="B160" s="331"/>
      <c r="C160" s="332"/>
      <c r="D160" s="332"/>
      <c r="E160" s="332"/>
      <c r="F160" s="332"/>
      <c r="G160" s="332"/>
      <c r="H160" s="332"/>
      <c r="I160" s="332"/>
      <c r="J160" s="332"/>
      <c r="K160" s="333"/>
      <c r="L160" s="8"/>
      <c r="M160" s="8"/>
      <c r="N160" s="8"/>
      <c r="O160" s="8"/>
      <c r="P160" s="8"/>
      <c r="Q160" s="1"/>
      <c r="R160" s="1"/>
      <c r="S160" s="1"/>
      <c r="T160" s="1"/>
      <c r="U160" s="1"/>
      <c r="V160" s="8"/>
      <c r="W160" s="1"/>
      <c r="X160" s="1"/>
      <c r="Y160" s="8"/>
      <c r="Z160" s="8"/>
      <c r="AA160" s="8"/>
      <c r="AB160" s="8"/>
      <c r="AC160" s="8"/>
      <c r="AD160" s="8"/>
      <c r="AE160" s="8"/>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8"/>
      <c r="BW160" s="8"/>
      <c r="BX160" s="8"/>
      <c r="BY160" s="8"/>
      <c r="BZ160" s="8"/>
      <c r="CA160" s="8"/>
      <c r="CB160" s="1"/>
      <c r="CC160" s="8"/>
      <c r="CD160" s="1"/>
      <c r="CE160" s="8"/>
      <c r="CF160" s="1"/>
      <c r="CG160" s="8"/>
      <c r="CH160" s="1"/>
    </row>
    <row r="161" spans="2:86" s="211" customFormat="1" ht="13.9">
      <c r="B161" s="334"/>
      <c r="C161" s="335"/>
      <c r="D161" s="335"/>
      <c r="E161" s="335"/>
      <c r="F161" s="335"/>
      <c r="G161" s="335"/>
      <c r="H161" s="335"/>
      <c r="I161" s="335"/>
      <c r="J161" s="335"/>
      <c r="K161" s="336"/>
      <c r="L161" s="8"/>
      <c r="M161" s="8"/>
      <c r="N161" s="8"/>
      <c r="O161" s="8"/>
      <c r="P161" s="8"/>
      <c r="Q161" s="1"/>
      <c r="R161" s="1"/>
      <c r="S161" s="1"/>
      <c r="T161" s="1"/>
      <c r="U161" s="1"/>
      <c r="V161" s="8"/>
      <c r="W161" s="1"/>
      <c r="X161" s="1"/>
      <c r="Y161" s="8"/>
      <c r="Z161" s="8"/>
      <c r="AA161" s="8"/>
      <c r="AB161" s="8"/>
      <c r="AC161" s="8"/>
      <c r="AD161" s="8"/>
      <c r="AE161" s="8"/>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8"/>
      <c r="BW161" s="8"/>
      <c r="BX161" s="8"/>
      <c r="BY161" s="8"/>
      <c r="BZ161" s="8"/>
      <c r="CA161" s="8"/>
      <c r="CB161" s="1"/>
      <c r="CC161" s="8"/>
      <c r="CD161" s="1"/>
      <c r="CE161" s="8"/>
      <c r="CF161" s="1"/>
      <c r="CG161" s="8"/>
      <c r="CH161" s="1"/>
    </row>
    <row r="162" spans="2:86" s="211" customFormat="1" ht="13.9">
      <c r="B162" s="1"/>
      <c r="C162" s="1"/>
      <c r="D162" s="1"/>
      <c r="E162" s="1"/>
      <c r="F162" s="1"/>
      <c r="G162" s="1"/>
      <c r="H162" s="8"/>
      <c r="I162" s="8"/>
      <c r="J162" s="8"/>
      <c r="K162" s="8"/>
      <c r="L162" s="8"/>
      <c r="M162" s="8"/>
      <c r="N162" s="8"/>
      <c r="O162" s="8"/>
      <c r="P162" s="8"/>
      <c r="Q162" s="1"/>
      <c r="R162" s="1"/>
      <c r="S162" s="1"/>
      <c r="T162" s="1"/>
      <c r="U162" s="1"/>
      <c r="V162" s="8"/>
      <c r="W162" s="1"/>
      <c r="X162" s="1"/>
      <c r="Y162" s="8"/>
      <c r="Z162" s="8"/>
      <c r="AA162" s="8"/>
      <c r="AB162" s="8"/>
      <c r="AC162" s="8"/>
      <c r="AD162" s="8"/>
      <c r="AE162" s="8"/>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8"/>
      <c r="BW162" s="8"/>
      <c r="BX162" s="8"/>
      <c r="BY162" s="8"/>
      <c r="BZ162" s="8"/>
      <c r="CA162" s="8"/>
      <c r="CB162" s="1"/>
      <c r="CC162" s="8"/>
      <c r="CD162" s="1"/>
      <c r="CE162" s="8"/>
      <c r="CF162" s="1"/>
      <c r="CG162" s="8"/>
      <c r="CH162" s="1"/>
    </row>
    <row r="163" spans="2:86" s="211" customFormat="1" ht="13.9">
      <c r="B163" s="1"/>
      <c r="C163" s="1"/>
      <c r="D163" s="1"/>
      <c r="E163" s="1"/>
      <c r="F163" s="1"/>
      <c r="G163" s="1"/>
      <c r="H163" s="8"/>
      <c r="I163" s="8"/>
      <c r="J163" s="8"/>
      <c r="K163" s="8"/>
      <c r="L163" s="8"/>
      <c r="M163" s="8"/>
      <c r="N163" s="8"/>
      <c r="O163" s="8"/>
      <c r="P163" s="8"/>
      <c r="Q163" s="1"/>
      <c r="R163" s="1"/>
      <c r="S163" s="1"/>
      <c r="T163" s="1"/>
      <c r="U163" s="1"/>
      <c r="V163" s="8"/>
      <c r="W163" s="1"/>
      <c r="X163" s="1"/>
      <c r="Y163" s="8"/>
      <c r="Z163" s="8"/>
      <c r="AA163" s="8"/>
      <c r="AB163" s="8"/>
      <c r="AC163" s="8"/>
      <c r="AD163" s="8"/>
      <c r="AE163" s="8"/>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8"/>
      <c r="BW163" s="8"/>
      <c r="BX163" s="8"/>
      <c r="BY163" s="8"/>
      <c r="BZ163" s="8"/>
      <c r="CA163" s="8"/>
      <c r="CB163" s="1"/>
      <c r="CC163" s="8"/>
      <c r="CD163" s="1"/>
      <c r="CE163" s="8"/>
      <c r="CF163" s="1"/>
      <c r="CG163" s="8"/>
      <c r="CH163" s="1"/>
    </row>
    <row r="164" spans="2:86" s="211" customFormat="1" ht="13.9" hidden="1">
      <c r="B164" s="1"/>
      <c r="C164" s="1"/>
      <c r="D164" s="1"/>
      <c r="E164" s="1"/>
      <c r="F164" s="1"/>
      <c r="G164" s="1"/>
      <c r="H164" s="8"/>
      <c r="I164" s="8"/>
      <c r="J164" s="8"/>
      <c r="K164" s="8"/>
      <c r="L164" s="8"/>
      <c r="M164" s="8"/>
      <c r="N164" s="8"/>
      <c r="O164" s="8"/>
      <c r="P164" s="8"/>
      <c r="Q164" s="1"/>
      <c r="R164" s="1"/>
      <c r="S164" s="1"/>
      <c r="T164" s="1"/>
      <c r="U164" s="1"/>
      <c r="V164" s="8"/>
      <c r="W164" s="1"/>
      <c r="X164" s="1"/>
      <c r="Y164" s="8"/>
      <c r="Z164" s="8"/>
      <c r="AA164" s="8"/>
      <c r="AB164" s="8"/>
      <c r="AC164" s="8"/>
      <c r="AD164" s="8"/>
      <c r="AE164" s="8"/>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8"/>
      <c r="BW164" s="8"/>
      <c r="BX164" s="8"/>
      <c r="BY164" s="8"/>
      <c r="BZ164" s="8"/>
      <c r="CA164" s="8"/>
      <c r="CB164" s="1"/>
      <c r="CC164" s="8"/>
      <c r="CD164" s="1"/>
      <c r="CE164" s="8"/>
      <c r="CF164" s="1"/>
      <c r="CG164" s="8"/>
      <c r="CH164" s="1"/>
    </row>
    <row r="165" spans="2:86" s="211" customFormat="1" ht="13.9" hidden="1">
      <c r="B165" s="1"/>
      <c r="C165" s="1"/>
      <c r="D165" s="1"/>
      <c r="E165" s="1"/>
      <c r="F165" s="1"/>
      <c r="G165" s="1"/>
      <c r="H165" s="8"/>
      <c r="I165" s="8"/>
      <c r="J165" s="8"/>
      <c r="K165" s="8"/>
      <c r="L165" s="8"/>
      <c r="M165" s="8"/>
      <c r="N165" s="8"/>
      <c r="O165" s="8"/>
      <c r="P165" s="8"/>
      <c r="Q165" s="1"/>
      <c r="R165" s="1"/>
      <c r="S165" s="1"/>
      <c r="T165" s="1"/>
      <c r="U165" s="1"/>
      <c r="V165" s="8"/>
      <c r="W165" s="1"/>
      <c r="X165" s="1"/>
      <c r="Y165" s="8"/>
      <c r="Z165" s="8"/>
      <c r="AA165" s="8"/>
      <c r="AB165" s="8"/>
      <c r="AC165" s="8"/>
      <c r="AD165" s="8"/>
      <c r="AE165" s="8"/>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8"/>
      <c r="BW165" s="8"/>
      <c r="BX165" s="8"/>
      <c r="BY165" s="8"/>
      <c r="BZ165" s="8"/>
      <c r="CA165" s="8"/>
      <c r="CB165" s="1"/>
      <c r="CC165" s="8"/>
      <c r="CD165" s="1"/>
      <c r="CE165" s="8"/>
      <c r="CF165" s="1"/>
      <c r="CG165" s="8"/>
      <c r="CH165" s="1"/>
    </row>
    <row r="166" spans="2:86" s="211" customFormat="1" ht="13.9" hidden="1">
      <c r="B166" s="1"/>
      <c r="C166" s="1"/>
      <c r="D166" s="1"/>
      <c r="E166" s="1"/>
      <c r="F166" s="1"/>
      <c r="G166" s="1"/>
      <c r="H166" s="8"/>
      <c r="I166" s="8"/>
      <c r="J166" s="8"/>
      <c r="K166" s="8"/>
      <c r="L166" s="8"/>
      <c r="M166" s="8"/>
      <c r="N166" s="8"/>
      <c r="O166" s="8"/>
      <c r="P166" s="8"/>
      <c r="Q166" s="1"/>
      <c r="R166" s="1"/>
      <c r="S166" s="1"/>
      <c r="T166" s="1"/>
      <c r="U166" s="1"/>
      <c r="V166" s="8"/>
      <c r="W166" s="1"/>
      <c r="X166" s="1"/>
      <c r="Y166" s="8"/>
      <c r="Z166" s="8"/>
      <c r="AA166" s="8"/>
      <c r="AB166" s="8"/>
      <c r="AC166" s="8"/>
      <c r="AD166" s="8"/>
      <c r="AE166" s="8"/>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8"/>
      <c r="BW166" s="8"/>
      <c r="BX166" s="8"/>
      <c r="BY166" s="8"/>
      <c r="BZ166" s="8"/>
      <c r="CA166" s="8"/>
      <c r="CB166" s="1"/>
      <c r="CC166" s="8"/>
      <c r="CD166" s="1"/>
      <c r="CE166" s="8"/>
      <c r="CF166" s="1"/>
      <c r="CG166" s="8"/>
      <c r="CH166" s="1"/>
    </row>
    <row r="167" spans="2:86" s="211" customFormat="1" ht="13.9" hidden="1">
      <c r="B167" s="1"/>
      <c r="C167" s="1"/>
      <c r="D167" s="1"/>
      <c r="E167" s="1"/>
      <c r="F167" s="1"/>
      <c r="G167" s="1"/>
      <c r="H167" s="8"/>
      <c r="I167" s="8"/>
      <c r="J167" s="8"/>
      <c r="K167" s="8"/>
      <c r="L167" s="8"/>
      <c r="M167" s="8"/>
      <c r="N167" s="8"/>
      <c r="O167" s="8"/>
      <c r="P167" s="8"/>
      <c r="Q167" s="1"/>
      <c r="R167" s="1"/>
      <c r="S167" s="1"/>
      <c r="T167" s="1"/>
      <c r="U167" s="1"/>
      <c r="V167" s="8"/>
      <c r="W167" s="1"/>
      <c r="X167" s="1"/>
      <c r="Y167" s="8"/>
      <c r="Z167" s="8"/>
      <c r="AA167" s="8"/>
      <c r="AB167" s="8"/>
      <c r="AC167" s="8"/>
      <c r="AD167" s="8"/>
      <c r="AE167" s="8"/>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8"/>
      <c r="BW167" s="8"/>
      <c r="BX167" s="8"/>
      <c r="BY167" s="8"/>
      <c r="BZ167" s="8"/>
      <c r="CA167" s="8"/>
      <c r="CB167" s="1"/>
      <c r="CC167" s="8"/>
      <c r="CD167" s="1"/>
      <c r="CE167" s="8"/>
      <c r="CF167" s="1"/>
      <c r="CG167" s="8"/>
      <c r="CH167" s="1"/>
    </row>
    <row r="168" spans="2:86" s="211" customFormat="1" ht="13.9" hidden="1">
      <c r="B168" s="1"/>
      <c r="C168" s="1"/>
      <c r="D168" s="1"/>
      <c r="E168" s="1"/>
      <c r="F168" s="1"/>
      <c r="G168" s="1"/>
      <c r="H168" s="8"/>
      <c r="I168" s="8"/>
      <c r="J168" s="8"/>
      <c r="K168" s="8"/>
      <c r="L168" s="8"/>
      <c r="M168" s="8"/>
      <c r="N168" s="8"/>
      <c r="O168" s="8"/>
      <c r="P168" s="8"/>
      <c r="Q168" s="1"/>
      <c r="R168" s="1"/>
      <c r="S168" s="1"/>
      <c r="T168" s="1"/>
      <c r="U168" s="1"/>
      <c r="V168" s="8"/>
      <c r="W168" s="1"/>
      <c r="X168" s="1"/>
      <c r="Y168" s="8"/>
      <c r="Z168" s="8"/>
      <c r="AA168" s="8"/>
      <c r="AB168" s="8"/>
      <c r="AC168" s="8"/>
      <c r="AD168" s="8"/>
      <c r="AE168" s="8"/>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8"/>
      <c r="BW168" s="8"/>
      <c r="BX168" s="8"/>
      <c r="BY168" s="8"/>
      <c r="BZ168" s="8"/>
      <c r="CA168" s="8"/>
      <c r="CB168" s="1"/>
      <c r="CC168" s="8"/>
      <c r="CD168" s="1"/>
      <c r="CE168" s="8"/>
      <c r="CF168" s="1"/>
      <c r="CG168" s="8"/>
      <c r="CH168" s="1"/>
    </row>
    <row r="169" spans="2:86" s="211" customFormat="1" ht="13.9" hidden="1">
      <c r="B169" s="1"/>
      <c r="C169" s="1"/>
      <c r="D169" s="1"/>
      <c r="E169" s="1"/>
      <c r="F169" s="1"/>
      <c r="G169" s="1"/>
      <c r="H169" s="8"/>
      <c r="I169" s="8"/>
      <c r="J169" s="8"/>
      <c r="K169" s="8"/>
      <c r="L169" s="8"/>
      <c r="M169" s="8"/>
      <c r="N169" s="8"/>
      <c r="O169" s="8"/>
      <c r="P169" s="8"/>
      <c r="Q169" s="1"/>
      <c r="R169" s="1"/>
      <c r="S169" s="1"/>
      <c r="T169" s="1"/>
      <c r="U169" s="1"/>
      <c r="V169" s="8"/>
      <c r="W169" s="1"/>
      <c r="X169" s="1"/>
      <c r="Y169" s="8"/>
      <c r="Z169" s="8"/>
      <c r="AA169" s="8"/>
      <c r="AB169" s="8"/>
      <c r="AC169" s="8"/>
      <c r="AD169" s="8"/>
      <c r="AE169" s="8"/>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8"/>
      <c r="BW169" s="8"/>
      <c r="BX169" s="8"/>
      <c r="BY169" s="8"/>
      <c r="BZ169" s="8"/>
      <c r="CA169" s="8"/>
      <c r="CB169" s="1"/>
      <c r="CC169" s="8"/>
      <c r="CD169" s="1"/>
      <c r="CE169" s="8"/>
      <c r="CF169" s="1"/>
      <c r="CG169" s="8"/>
      <c r="CH169" s="1"/>
    </row>
    <row r="170" spans="2:86" s="211" customFormat="1" ht="13.9" hidden="1">
      <c r="B170" s="1"/>
      <c r="C170" s="1"/>
      <c r="D170" s="1"/>
      <c r="E170" s="1"/>
      <c r="F170" s="1"/>
      <c r="G170" s="1"/>
      <c r="H170" s="8"/>
      <c r="I170" s="8"/>
      <c r="J170" s="8"/>
      <c r="K170" s="8"/>
      <c r="L170" s="8"/>
      <c r="M170" s="8"/>
      <c r="N170" s="8"/>
      <c r="O170" s="8"/>
      <c r="P170" s="8"/>
      <c r="Q170" s="1"/>
      <c r="R170" s="1"/>
      <c r="S170" s="1"/>
      <c r="T170" s="1"/>
      <c r="U170" s="1"/>
      <c r="V170" s="8"/>
      <c r="W170" s="1"/>
      <c r="X170" s="1"/>
      <c r="Y170" s="8"/>
      <c r="Z170" s="8"/>
      <c r="AA170" s="8"/>
      <c r="AB170" s="8"/>
      <c r="AC170" s="8"/>
      <c r="AD170" s="8"/>
      <c r="AE170" s="8"/>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8"/>
      <c r="BW170" s="8"/>
      <c r="BX170" s="8"/>
      <c r="BY170" s="8"/>
      <c r="BZ170" s="8"/>
      <c r="CA170" s="8"/>
      <c r="CB170" s="1"/>
      <c r="CC170" s="8"/>
      <c r="CD170" s="1"/>
      <c r="CE170" s="8"/>
      <c r="CF170" s="1"/>
      <c r="CG170" s="8"/>
      <c r="CH170" s="1"/>
    </row>
    <row r="171" spans="2:86" s="211" customFormat="1" ht="13.9" hidden="1">
      <c r="B171" s="1"/>
      <c r="C171" s="1"/>
      <c r="D171" s="1"/>
      <c r="E171" s="1"/>
      <c r="F171" s="1"/>
      <c r="G171" s="1"/>
      <c r="H171" s="8"/>
      <c r="I171" s="8"/>
      <c r="J171" s="8"/>
      <c r="K171" s="8"/>
      <c r="L171" s="8"/>
      <c r="M171" s="8"/>
      <c r="N171" s="8"/>
      <c r="O171" s="8"/>
      <c r="P171" s="8"/>
      <c r="Q171" s="1"/>
      <c r="R171" s="1"/>
      <c r="S171" s="1"/>
      <c r="T171" s="1"/>
      <c r="U171" s="1"/>
      <c r="V171" s="8"/>
      <c r="W171" s="1"/>
      <c r="X171" s="1"/>
      <c r="Y171" s="8"/>
      <c r="Z171" s="8"/>
      <c r="AA171" s="8"/>
      <c r="AB171" s="8"/>
      <c r="AC171" s="8"/>
      <c r="AD171" s="8"/>
      <c r="AE171" s="8"/>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8"/>
      <c r="BW171" s="8"/>
      <c r="BX171" s="8"/>
      <c r="BY171" s="8"/>
      <c r="BZ171" s="8"/>
      <c r="CA171" s="8"/>
      <c r="CB171" s="1"/>
      <c r="CC171" s="8"/>
      <c r="CD171" s="1"/>
      <c r="CE171" s="8"/>
      <c r="CF171" s="1"/>
      <c r="CG171" s="8"/>
      <c r="CH171" s="1"/>
    </row>
    <row r="172" spans="2:86" s="211" customFormat="1" ht="13.9" hidden="1">
      <c r="B172" s="1"/>
      <c r="C172" s="1"/>
      <c r="D172" s="1"/>
      <c r="E172" s="1"/>
      <c r="F172" s="1"/>
      <c r="G172" s="1"/>
      <c r="H172" s="8"/>
      <c r="I172" s="8"/>
      <c r="J172" s="8"/>
      <c r="K172" s="8"/>
      <c r="L172" s="8"/>
      <c r="M172" s="8"/>
      <c r="N172" s="8"/>
      <c r="O172" s="8"/>
      <c r="P172" s="8"/>
      <c r="Q172" s="1"/>
      <c r="R172" s="1"/>
      <c r="S172" s="1"/>
      <c r="T172" s="1"/>
      <c r="U172" s="1"/>
      <c r="V172" s="8"/>
      <c r="W172" s="1"/>
      <c r="X172" s="1"/>
      <c r="Y172" s="8"/>
      <c r="Z172" s="8"/>
      <c r="AA172" s="8"/>
      <c r="AB172" s="8"/>
      <c r="AC172" s="8"/>
      <c r="AD172" s="8"/>
      <c r="AE172" s="8"/>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8"/>
      <c r="BW172" s="8"/>
      <c r="BX172" s="8"/>
      <c r="BY172" s="8"/>
      <c r="BZ172" s="8"/>
      <c r="CA172" s="8"/>
      <c r="CB172" s="1"/>
      <c r="CC172" s="8"/>
      <c r="CD172" s="1"/>
      <c r="CE172" s="8"/>
      <c r="CF172" s="1"/>
      <c r="CG172" s="8"/>
      <c r="CH172" s="1"/>
    </row>
    <row r="173" spans="2:86" s="211" customFormat="1" ht="13.9" hidden="1">
      <c r="B173" s="1"/>
      <c r="C173" s="1"/>
      <c r="D173" s="1"/>
      <c r="E173" s="1"/>
      <c r="F173" s="1"/>
      <c r="G173" s="1"/>
      <c r="H173" s="8"/>
      <c r="I173" s="8"/>
      <c r="J173" s="8"/>
      <c r="K173" s="8"/>
      <c r="L173" s="8"/>
      <c r="M173" s="8"/>
      <c r="N173" s="8"/>
      <c r="O173" s="8"/>
      <c r="P173" s="8"/>
      <c r="Q173" s="1"/>
      <c r="R173" s="1"/>
      <c r="S173" s="1"/>
      <c r="T173" s="1"/>
      <c r="U173" s="1"/>
      <c r="V173" s="8"/>
      <c r="W173" s="1"/>
      <c r="X173" s="1"/>
      <c r="Y173" s="8"/>
      <c r="Z173" s="8"/>
      <c r="AA173" s="8"/>
      <c r="AB173" s="8"/>
      <c r="AC173" s="8"/>
      <c r="AD173" s="8"/>
      <c r="AE173" s="8"/>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8"/>
      <c r="BW173" s="8"/>
      <c r="BX173" s="8"/>
      <c r="BY173" s="8"/>
      <c r="BZ173" s="8"/>
      <c r="CA173" s="8"/>
      <c r="CB173" s="1"/>
      <c r="CC173" s="8"/>
      <c r="CD173" s="1"/>
      <c r="CE173" s="8"/>
      <c r="CF173" s="1"/>
      <c r="CG173" s="8"/>
      <c r="CH173" s="1"/>
    </row>
    <row r="174" spans="2:86" s="211" customFormat="1" ht="13.9" hidden="1">
      <c r="B174" s="1"/>
      <c r="C174" s="1"/>
      <c r="D174" s="1"/>
      <c r="E174" s="1"/>
      <c r="F174" s="1"/>
      <c r="G174" s="1"/>
      <c r="H174" s="8"/>
      <c r="I174" s="8"/>
      <c r="J174" s="8"/>
      <c r="K174" s="8"/>
      <c r="L174" s="8"/>
      <c r="M174" s="8"/>
      <c r="N174" s="8"/>
      <c r="O174" s="8"/>
      <c r="P174" s="8"/>
      <c r="Q174" s="1"/>
      <c r="R174" s="1"/>
      <c r="S174" s="1"/>
      <c r="T174" s="1"/>
      <c r="U174" s="1"/>
      <c r="V174" s="8"/>
      <c r="W174" s="1"/>
      <c r="X174" s="1"/>
      <c r="Y174" s="8"/>
      <c r="Z174" s="8"/>
      <c r="AA174" s="8"/>
      <c r="AB174" s="8"/>
      <c r="AC174" s="8"/>
      <c r="AD174" s="8"/>
      <c r="AE174" s="8"/>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8"/>
      <c r="BW174" s="8"/>
      <c r="BX174" s="8"/>
      <c r="BY174" s="8"/>
      <c r="BZ174" s="8"/>
      <c r="CA174" s="8"/>
      <c r="CB174" s="1"/>
      <c r="CC174" s="8"/>
      <c r="CD174" s="1"/>
      <c r="CE174" s="8"/>
      <c r="CF174" s="1"/>
      <c r="CG174" s="8"/>
      <c r="CH174" s="1"/>
    </row>
    <row r="175" spans="2:86" s="211" customFormat="1" ht="13.9" hidden="1">
      <c r="B175" s="1"/>
      <c r="C175" s="1"/>
      <c r="D175" s="1"/>
      <c r="E175" s="1"/>
      <c r="F175" s="1"/>
      <c r="G175" s="1"/>
      <c r="H175" s="8"/>
      <c r="I175" s="8"/>
      <c r="J175" s="8"/>
      <c r="K175" s="8"/>
      <c r="L175" s="8"/>
      <c r="M175" s="8"/>
      <c r="N175" s="8"/>
      <c r="O175" s="8"/>
      <c r="P175" s="8"/>
      <c r="Q175" s="1"/>
      <c r="R175" s="1"/>
      <c r="S175" s="1"/>
      <c r="T175" s="1"/>
      <c r="U175" s="1"/>
      <c r="V175" s="8"/>
      <c r="W175" s="1"/>
      <c r="X175" s="1"/>
      <c r="Y175" s="8"/>
      <c r="Z175" s="8"/>
      <c r="AA175" s="8"/>
      <c r="AB175" s="8"/>
      <c r="AC175" s="8"/>
      <c r="AD175" s="8"/>
      <c r="AE175" s="8"/>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8"/>
      <c r="BW175" s="8"/>
      <c r="BX175" s="8"/>
      <c r="BY175" s="8"/>
      <c r="BZ175" s="8"/>
      <c r="CA175" s="8"/>
      <c r="CB175" s="1"/>
      <c r="CC175" s="8"/>
      <c r="CD175" s="1"/>
      <c r="CE175" s="8"/>
      <c r="CF175" s="1"/>
      <c r="CG175" s="8"/>
      <c r="CH175" s="1"/>
    </row>
    <row r="176" spans="2:86" s="211" customFormat="1" ht="13.9" hidden="1">
      <c r="B176" s="1"/>
      <c r="C176" s="1"/>
      <c r="D176" s="1"/>
      <c r="E176" s="1"/>
      <c r="F176" s="1"/>
      <c r="G176" s="1"/>
      <c r="H176" s="8"/>
      <c r="I176" s="8"/>
      <c r="J176" s="8"/>
      <c r="K176" s="8"/>
      <c r="L176" s="8"/>
      <c r="M176" s="8"/>
      <c r="N176" s="8"/>
      <c r="O176" s="8"/>
      <c r="P176" s="8"/>
      <c r="Q176" s="1"/>
      <c r="R176" s="1"/>
      <c r="S176" s="1"/>
      <c r="T176" s="1"/>
      <c r="U176" s="1"/>
      <c r="V176" s="8"/>
      <c r="W176" s="1"/>
      <c r="X176" s="1"/>
      <c r="Y176" s="8"/>
      <c r="Z176" s="8"/>
      <c r="AA176" s="8"/>
      <c r="AB176" s="8"/>
      <c r="AC176" s="8"/>
      <c r="AD176" s="8"/>
      <c r="AE176" s="8"/>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8"/>
      <c r="BW176" s="8"/>
      <c r="BX176" s="8"/>
      <c r="BY176" s="8"/>
      <c r="BZ176" s="8"/>
      <c r="CA176" s="8"/>
      <c r="CB176" s="1"/>
      <c r="CC176" s="8"/>
      <c r="CD176" s="1"/>
      <c r="CE176" s="8"/>
      <c r="CF176" s="1"/>
      <c r="CG176" s="8"/>
      <c r="CH176" s="1"/>
    </row>
    <row r="177" spans="17:86" s="211" customFormat="1" ht="13.9" hidden="1">
      <c r="Q177" s="1"/>
      <c r="R177" s="1"/>
      <c r="S177" s="1"/>
      <c r="T177" s="1"/>
      <c r="U177" s="1"/>
      <c r="V177" s="8"/>
      <c r="W177" s="1"/>
      <c r="X177" s="1"/>
      <c r="Y177" s="8"/>
      <c r="Z177" s="8"/>
      <c r="AA177" s="8"/>
      <c r="AB177" s="8"/>
      <c r="AC177" s="8"/>
      <c r="AD177" s="8"/>
      <c r="AE177" s="8"/>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8"/>
      <c r="BW177" s="8"/>
      <c r="BX177" s="8"/>
      <c r="BY177" s="8"/>
      <c r="BZ177" s="8"/>
      <c r="CA177" s="8"/>
      <c r="CB177" s="1"/>
      <c r="CC177" s="8"/>
      <c r="CD177" s="1"/>
      <c r="CE177" s="8"/>
      <c r="CF177" s="1"/>
      <c r="CG177" s="8"/>
      <c r="CH177" s="1"/>
    </row>
    <row r="178" spans="17:86" s="211" customFormat="1" ht="13.9" hidden="1">
      <c r="Q178" s="1"/>
      <c r="R178" s="1"/>
      <c r="S178" s="1"/>
      <c r="T178" s="1"/>
      <c r="U178" s="1"/>
      <c r="V178" s="8"/>
      <c r="W178" s="1"/>
      <c r="X178" s="1"/>
      <c r="Y178" s="8"/>
      <c r="Z178" s="8"/>
      <c r="AA178" s="8"/>
      <c r="AB178" s="8"/>
      <c r="AC178" s="8"/>
      <c r="AD178" s="8"/>
      <c r="AE178" s="8"/>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8"/>
      <c r="BW178" s="8"/>
      <c r="BX178" s="8"/>
      <c r="BY178" s="8"/>
      <c r="BZ178" s="8"/>
      <c r="CA178" s="8"/>
      <c r="CB178" s="1"/>
      <c r="CC178" s="8"/>
      <c r="CD178" s="1"/>
      <c r="CE178" s="8"/>
      <c r="CF178" s="1"/>
      <c r="CG178" s="8"/>
      <c r="CH178" s="1"/>
    </row>
    <row r="179" spans="17:86" s="211" customFormat="1" ht="13.9" hidden="1">
      <c r="Q179" s="1"/>
      <c r="R179" s="1"/>
      <c r="S179" s="1"/>
      <c r="T179" s="1"/>
      <c r="U179" s="1"/>
      <c r="V179" s="8"/>
      <c r="W179" s="1"/>
      <c r="X179" s="1"/>
      <c r="Y179" s="8"/>
      <c r="Z179" s="8"/>
      <c r="AA179" s="8"/>
      <c r="AB179" s="8"/>
      <c r="AC179" s="8"/>
      <c r="AD179" s="8"/>
      <c r="AE179" s="8"/>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8"/>
      <c r="BW179" s="8"/>
      <c r="BX179" s="8"/>
      <c r="BY179" s="8"/>
      <c r="BZ179" s="8"/>
      <c r="CA179" s="8"/>
      <c r="CB179" s="1"/>
      <c r="CC179" s="8"/>
      <c r="CD179" s="1"/>
      <c r="CE179" s="8"/>
      <c r="CF179" s="1"/>
      <c r="CG179" s="8"/>
      <c r="CH179" s="1"/>
    </row>
    <row r="180" spans="17:86" ht="12.75" customHeight="1">
      <c r="Q180" s="1"/>
      <c r="R180" s="1"/>
      <c r="S180" s="1"/>
      <c r="T180" s="1"/>
      <c r="U180" s="1"/>
      <c r="V180" s="8"/>
      <c r="W180" s="1"/>
      <c r="X180" s="1"/>
      <c r="Y180" s="8"/>
      <c r="Z180" s="8"/>
      <c r="AA180" s="8"/>
      <c r="AB180" s="8"/>
      <c r="AC180" s="8"/>
      <c r="AD180" s="8"/>
      <c r="AE180" s="8"/>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8"/>
      <c r="BH180" s="8"/>
      <c r="BI180" s="8"/>
      <c r="BJ180" s="8"/>
      <c r="BK180" s="8"/>
      <c r="BL180" s="8"/>
      <c r="BM180" s="8"/>
      <c r="BN180" s="8"/>
      <c r="BO180" s="8"/>
      <c r="BP180" s="8"/>
      <c r="BQ180" s="8"/>
      <c r="BR180" s="8"/>
      <c r="BS180" s="8"/>
      <c r="BT180" s="8"/>
      <c r="BU180" s="8"/>
      <c r="BV180" s="8"/>
      <c r="BW180" s="8"/>
      <c r="BX180" s="8"/>
      <c r="BY180" s="8"/>
      <c r="BZ180" s="8"/>
      <c r="CA180" s="8"/>
      <c r="CB180" s="1"/>
      <c r="CC180" s="8"/>
      <c r="CD180" s="1"/>
      <c r="CE180" s="8"/>
      <c r="CF180" s="1"/>
      <c r="CG180" s="8"/>
      <c r="CH180" s="1"/>
    </row>
    <row r="181" spans="17:86" ht="12.75" customHeight="1">
      <c r="Q181" s="1"/>
      <c r="R181" s="1"/>
      <c r="S181" s="1"/>
      <c r="T181" s="1"/>
      <c r="U181" s="1"/>
      <c r="V181" s="8"/>
      <c r="W181" s="1"/>
      <c r="X181" s="1"/>
      <c r="Y181" s="8"/>
      <c r="Z181" s="8"/>
      <c r="AA181" s="8"/>
      <c r="AB181" s="8"/>
      <c r="AC181" s="8"/>
      <c r="AD181" s="8"/>
      <c r="AE181" s="8"/>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8"/>
      <c r="BH181" s="8"/>
      <c r="BI181" s="8"/>
      <c r="BJ181" s="8"/>
      <c r="BK181" s="8"/>
      <c r="BL181" s="8"/>
      <c r="BM181" s="8"/>
      <c r="BN181" s="8"/>
      <c r="BO181" s="8"/>
      <c r="BP181" s="8"/>
      <c r="BQ181" s="8"/>
      <c r="BR181" s="8"/>
      <c r="BS181" s="8"/>
      <c r="BT181" s="8"/>
      <c r="BU181" s="8"/>
      <c r="BV181" s="8"/>
      <c r="BW181" s="8"/>
      <c r="BX181" s="8"/>
      <c r="BY181" s="8"/>
      <c r="BZ181" s="8"/>
      <c r="CA181" s="8"/>
      <c r="CB181" s="1"/>
      <c r="CC181" s="8"/>
      <c r="CD181" s="1"/>
      <c r="CE181" s="8"/>
      <c r="CF181" s="1"/>
      <c r="CG181" s="8"/>
      <c r="CH181" s="1"/>
    </row>
    <row r="182" spans="17:86" ht="12.75" customHeight="1">
      <c r="Q182" s="1"/>
      <c r="R182" s="1"/>
      <c r="S182" s="1"/>
      <c r="T182" s="1"/>
      <c r="U182" s="1"/>
      <c r="V182" s="8"/>
      <c r="W182" s="1"/>
      <c r="X182" s="1"/>
      <c r="Y182" s="8"/>
      <c r="Z182" s="8"/>
      <c r="AA182" s="8"/>
      <c r="AB182" s="8"/>
      <c r="AC182" s="8"/>
      <c r="AD182" s="8"/>
      <c r="AE182" s="8"/>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8"/>
      <c r="BH182" s="8"/>
      <c r="BI182" s="8"/>
      <c r="BJ182" s="8"/>
      <c r="BK182" s="8"/>
      <c r="BL182" s="8"/>
      <c r="BM182" s="8"/>
      <c r="BN182" s="8"/>
      <c r="BO182" s="8"/>
      <c r="BP182" s="8"/>
      <c r="BQ182" s="8"/>
      <c r="BR182" s="8"/>
      <c r="BS182" s="8"/>
      <c r="BT182" s="8"/>
      <c r="BU182" s="8"/>
      <c r="BV182" s="8"/>
      <c r="BW182" s="8"/>
      <c r="BX182" s="8"/>
      <c r="BY182" s="8"/>
      <c r="BZ182" s="8"/>
      <c r="CA182" s="8"/>
      <c r="CB182" s="1"/>
      <c r="CC182" s="8"/>
      <c r="CD182" s="1"/>
      <c r="CE182" s="8"/>
      <c r="CF182" s="1"/>
      <c r="CG182" s="8"/>
      <c r="CH182" s="1"/>
    </row>
    <row r="183" spans="17:86" ht="12.75" customHeight="1">
      <c r="Q183" s="1"/>
      <c r="R183" s="1"/>
      <c r="S183" s="1"/>
      <c r="T183" s="1"/>
      <c r="U183" s="1"/>
      <c r="V183" s="8"/>
      <c r="W183" s="1"/>
      <c r="X183" s="1"/>
      <c r="Y183" s="8"/>
      <c r="Z183" s="8"/>
      <c r="AA183" s="8"/>
      <c r="AB183" s="8"/>
      <c r="AC183" s="8"/>
      <c r="AD183" s="8"/>
      <c r="AE183" s="8"/>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8"/>
      <c r="BH183" s="8"/>
      <c r="BI183" s="8"/>
      <c r="BJ183" s="8"/>
      <c r="BK183" s="8"/>
      <c r="BL183" s="8"/>
      <c r="BM183" s="8"/>
      <c r="BN183" s="8"/>
      <c r="BO183" s="8"/>
      <c r="BP183" s="8"/>
      <c r="BQ183" s="8"/>
      <c r="BR183" s="8"/>
      <c r="BS183" s="8"/>
      <c r="BT183" s="8"/>
      <c r="BU183" s="8"/>
      <c r="BV183" s="8"/>
      <c r="BW183" s="8"/>
      <c r="BX183" s="8"/>
      <c r="BY183" s="8"/>
      <c r="BZ183" s="8"/>
      <c r="CA183" s="8"/>
      <c r="CB183" s="1"/>
      <c r="CC183" s="8"/>
      <c r="CD183" s="1"/>
      <c r="CE183" s="8"/>
      <c r="CF183" s="1"/>
      <c r="CG183" s="8"/>
      <c r="CH183" s="1"/>
    </row>
    <row r="184" spans="17:86" ht="12.75" customHeight="1">
      <c r="Q184" s="1"/>
      <c r="R184" s="1"/>
      <c r="S184" s="1"/>
      <c r="T184" s="1"/>
      <c r="U184" s="1"/>
      <c r="V184" s="8"/>
      <c r="W184" s="1"/>
      <c r="X184" s="1"/>
      <c r="Y184" s="8"/>
      <c r="Z184" s="8"/>
      <c r="AA184" s="8"/>
      <c r="AB184" s="8"/>
      <c r="AC184" s="8"/>
      <c r="AD184" s="8"/>
      <c r="AE184" s="8"/>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8"/>
      <c r="BH184" s="8"/>
      <c r="BI184" s="8"/>
      <c r="BJ184" s="8"/>
      <c r="BK184" s="8"/>
      <c r="BL184" s="8"/>
      <c r="BM184" s="8"/>
      <c r="BN184" s="8"/>
      <c r="BO184" s="8"/>
      <c r="BP184" s="8"/>
      <c r="BQ184" s="8"/>
      <c r="BR184" s="8"/>
      <c r="BS184" s="8"/>
      <c r="BT184" s="8"/>
      <c r="BU184" s="8"/>
      <c r="BV184" s="8"/>
      <c r="BW184" s="8"/>
      <c r="BX184" s="8"/>
      <c r="BY184" s="8"/>
      <c r="BZ184" s="8"/>
      <c r="CA184" s="8"/>
      <c r="CB184" s="1"/>
      <c r="CC184" s="8"/>
      <c r="CD184" s="1"/>
      <c r="CE184" s="8"/>
      <c r="CF184" s="1"/>
      <c r="CG184" s="8"/>
      <c r="CH184" s="1"/>
    </row>
    <row r="185" spans="17:86" ht="12.75" customHeight="1">
      <c r="Q185" s="1"/>
      <c r="R185" s="1"/>
      <c r="S185" s="1"/>
      <c r="T185" s="1"/>
      <c r="U185" s="1"/>
      <c r="V185" s="8"/>
      <c r="W185" s="1"/>
      <c r="X185" s="1"/>
      <c r="Y185" s="8"/>
      <c r="Z185" s="8"/>
      <c r="AA185" s="8"/>
      <c r="AB185" s="8"/>
      <c r="AC185" s="8"/>
      <c r="AD185" s="8"/>
      <c r="AE185" s="8"/>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8"/>
      <c r="BH185" s="8"/>
      <c r="BI185" s="8"/>
      <c r="BJ185" s="8"/>
      <c r="BK185" s="8"/>
      <c r="BL185" s="8"/>
      <c r="BM185" s="8"/>
      <c r="BN185" s="8"/>
      <c r="BO185" s="8"/>
      <c r="BP185" s="8"/>
      <c r="BQ185" s="8"/>
      <c r="BR185" s="8"/>
      <c r="BS185" s="8"/>
      <c r="BT185" s="8"/>
      <c r="BU185" s="8"/>
      <c r="BV185" s="8"/>
      <c r="BW185" s="8"/>
      <c r="BX185" s="8"/>
      <c r="BY185" s="8"/>
      <c r="BZ185" s="8"/>
      <c r="CA185" s="8"/>
      <c r="CB185" s="1"/>
      <c r="CC185" s="8"/>
      <c r="CD185" s="1"/>
      <c r="CE185" s="8"/>
      <c r="CF185" s="1"/>
      <c r="CG185" s="8"/>
      <c r="CH185" s="1"/>
    </row>
  </sheetData>
  <protectedRanges>
    <protectedRange sqref="BG40:BQ61 BM81:BM110 AM116:AO143 BQ3:BZ30 T3:AC30" name="Expected"/>
    <protectedRange sqref="H3:S30" name="Year5Range"/>
  </protectedRanges>
  <mergeCells count="41">
    <mergeCell ref="B147:K161"/>
    <mergeCell ref="B123:B134"/>
    <mergeCell ref="C123:D125"/>
    <mergeCell ref="C126:D128"/>
    <mergeCell ref="C129:D131"/>
    <mergeCell ref="C132:D134"/>
    <mergeCell ref="B135:B141"/>
    <mergeCell ref="C135:D137"/>
    <mergeCell ref="C138:D141"/>
    <mergeCell ref="C113:D113"/>
    <mergeCell ref="E113:G113"/>
    <mergeCell ref="B114:B122"/>
    <mergeCell ref="C114:D115"/>
    <mergeCell ref="C116:D119"/>
    <mergeCell ref="C120:D122"/>
    <mergeCell ref="B39:D39"/>
    <mergeCell ref="E39:H39"/>
    <mergeCell ref="I39:K39"/>
    <mergeCell ref="B40:D40"/>
    <mergeCell ref="E40:H40"/>
    <mergeCell ref="I40:K40"/>
    <mergeCell ref="B38:K38"/>
    <mergeCell ref="B12:B23"/>
    <mergeCell ref="C12:D14"/>
    <mergeCell ref="C15:D17"/>
    <mergeCell ref="C18:D20"/>
    <mergeCell ref="C21:D23"/>
    <mergeCell ref="B24:B30"/>
    <mergeCell ref="C24:D26"/>
    <mergeCell ref="C27:D30"/>
    <mergeCell ref="B31:G31"/>
    <mergeCell ref="B32:G32"/>
    <mergeCell ref="B33:G33"/>
    <mergeCell ref="B34:F34"/>
    <mergeCell ref="B36:C37"/>
    <mergeCell ref="C2:D2"/>
    <mergeCell ref="E2:G2"/>
    <mergeCell ref="B3:B11"/>
    <mergeCell ref="C3:D4"/>
    <mergeCell ref="C5:D8"/>
    <mergeCell ref="C9:D11"/>
  </mergeCells>
  <conditionalFormatting sqref="D46:D48 F46:F48 H46:H48 J46:J48">
    <cfRule type="containsErrors" dxfId="107" priority="17">
      <formula>ISERROR(D46)</formula>
    </cfRule>
  </conditionalFormatting>
  <conditionalFormatting sqref="H114:I141">
    <cfRule type="containsText" dxfId="106" priority="7" operator="containsText" text="error">
      <formula>NOT(ISERROR(SEARCH("error",H114)))</formula>
    </cfRule>
  </conditionalFormatting>
  <conditionalFormatting sqref="H114:K141">
    <cfRule type="containsText" dxfId="105" priority="8" operator="containsText" text="80">
      <formula>NOT(ISERROR(SEARCH("80",H114)))</formula>
    </cfRule>
    <cfRule type="containsText" dxfId="104" priority="9" operator="containsText" text="60-79">
      <formula>NOT(ISERROR(SEARCH("60-79",H114)))</formula>
    </cfRule>
    <cfRule type="containsText" dxfId="103" priority="10" operator="containsText" text="&lt;60">
      <formula>NOT(ISERROR(SEARCH("&lt;60",H114)))</formula>
    </cfRule>
  </conditionalFormatting>
  <conditionalFormatting sqref="H3:R30">
    <cfRule type="containsText" dxfId="102" priority="11" operator="containsText" text="*80">
      <formula>NOT(ISERROR(SEARCH("*80",H3)))</formula>
    </cfRule>
    <cfRule type="containsText" dxfId="101" priority="12" operator="containsText" text="60-79">
      <formula>NOT(ISERROR(SEARCH("60-79",H3)))</formula>
    </cfRule>
    <cfRule type="containsText" dxfId="100" priority="13" operator="containsText" text="&lt;60">
      <formula>NOT(ISERROR(SEARCH("&lt;60",H3)))</formula>
    </cfRule>
  </conditionalFormatting>
  <conditionalFormatting sqref="I145">
    <cfRule type="containsText" dxfId="99" priority="1" operator="containsText" text="80">
      <formula>NOT(ISERROR(SEARCH("80",I145)))</formula>
    </cfRule>
    <cfRule type="containsText" dxfId="98" priority="2" operator="containsText" text="60-79">
      <formula>NOT(ISERROR(SEARCH("60-79",I145)))</formula>
    </cfRule>
    <cfRule type="containsText" dxfId="97" priority="3" operator="containsText" text="&lt;60">
      <formula>NOT(ISERROR(SEARCH("&lt;60",I145)))</formula>
    </cfRule>
  </conditionalFormatting>
  <conditionalFormatting sqref="T3:AC30 AF3:AO30 AQ3:AQ30 BE3:BO30 BQ3:BZ30">
    <cfRule type="containsText" dxfId="96" priority="14" operator="containsText" text="*80">
      <formula>NOT(ISERROR(SEARCH("*80",T3)))</formula>
    </cfRule>
    <cfRule type="containsText" dxfId="95" priority="15" operator="containsText" text="60-79">
      <formula>NOT(ISERROR(SEARCH("60-79",T3)))</formula>
    </cfRule>
    <cfRule type="containsText" dxfId="94" priority="16" operator="containsText" text="&lt;60">
      <formula>NOT(ISERROR(SEARCH("&lt;60",T3)))</formula>
    </cfRule>
  </conditionalFormatting>
  <dataValidations count="2">
    <dataValidation allowBlank="1" showInputMessage="1" showErrorMessage="1" errorTitle="Error in entry" error="Please use list items only." sqref="BG40:BQ61 BE38:BO38 BE31:BO34 AP116:AZ143 BQ31:BZ34 AF3:AO33" xr:uid="{B9D11433-7242-44AF-91C7-9CAE06AD03C2}"/>
    <dataValidation type="list" allowBlank="1" showInputMessage="1" showErrorMessage="1" errorTitle="Error in entry" error="Please use list items only." sqref="T3:AC30 H3:R30" xr:uid="{1F953358-A422-4D2C-84D6-001216ECE4FD}">
      <formula1>ValidDepts</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11"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6D59E-3E04-4296-A1F3-5A74E5D5D060}">
  <sheetPr>
    <pageSetUpPr fitToPage="1"/>
  </sheetPr>
  <dimension ref="A1:CI185"/>
  <sheetViews>
    <sheetView showGridLines="0" zoomScale="80" zoomScaleNormal="80" zoomScaleSheetLayoutView="80" zoomScalePageLayoutView="25" workbookViewId="0"/>
  </sheetViews>
  <sheetFormatPr defaultColWidth="0" defaultRowHeight="0" customHeight="1" zeroHeight="1"/>
  <cols>
    <col min="1" max="1" width="2.7109375" style="210" customWidth="1"/>
    <col min="2" max="2" width="11.42578125" style="210" customWidth="1"/>
    <col min="3" max="6" width="10.7109375" style="210" customWidth="1"/>
    <col min="7" max="7" width="20.42578125" style="210" customWidth="1"/>
    <col min="8" max="13" width="10.7109375" style="211" customWidth="1"/>
    <col min="14" max="16" width="10.7109375" style="211" hidden="1" customWidth="1"/>
    <col min="17" max="18" width="10.7109375" style="210" hidden="1" customWidth="1"/>
    <col min="19" max="19" width="2.7109375" style="210" customWidth="1"/>
    <col min="20" max="21" width="10.7109375" style="210" customWidth="1"/>
    <col min="22" max="22" width="10.7109375" style="211" customWidth="1"/>
    <col min="23" max="23" width="10.7109375" style="210" customWidth="1"/>
    <col min="24" max="24" width="11.7109375" style="210" customWidth="1"/>
    <col min="25" max="29" width="10.7109375" style="211" hidden="1" customWidth="1"/>
    <col min="30" max="30" width="2.7109375" style="211" customWidth="1"/>
    <col min="31" max="31" width="0.42578125" style="211" customWidth="1"/>
    <col min="32" max="32" width="9.85546875" style="210" hidden="1" customWidth="1"/>
    <col min="33" max="35" width="4.85546875" style="210" hidden="1" customWidth="1"/>
    <col min="36" max="36" width="5" style="210" hidden="1" customWidth="1"/>
    <col min="37" max="41" width="4.85546875" style="210" hidden="1" customWidth="1"/>
    <col min="42" max="43" width="0.28515625" style="210" hidden="1" customWidth="1"/>
    <col min="44" max="44" width="29" style="210" hidden="1" customWidth="1"/>
    <col min="45" max="45" width="14.5703125" style="210" hidden="1" customWidth="1"/>
    <col min="46" max="46" width="16.42578125" style="210" hidden="1" customWidth="1"/>
    <col min="47" max="47" width="13.140625" style="210" hidden="1" customWidth="1"/>
    <col min="48" max="48" width="16.42578125" style="210" hidden="1" customWidth="1"/>
    <col min="49" max="49" width="13" style="210" hidden="1" customWidth="1"/>
    <col min="50" max="50" width="13.140625" style="210" hidden="1" customWidth="1"/>
    <col min="51" max="51" width="0.28515625" style="210" hidden="1" customWidth="1"/>
    <col min="52" max="52" width="31" style="210" hidden="1" customWidth="1"/>
    <col min="53" max="53" width="9.85546875" style="210" hidden="1" customWidth="1"/>
    <col min="54" max="55" width="0.28515625" style="210" hidden="1" customWidth="1"/>
    <col min="56" max="56" width="24.5703125" style="210" hidden="1" customWidth="1"/>
    <col min="57" max="57" width="37.42578125" style="210" hidden="1" customWidth="1"/>
    <col min="58" max="58" width="6.7109375" style="210" hidden="1" customWidth="1"/>
    <col min="59" max="60" width="6.7109375" style="211" hidden="1" customWidth="1"/>
    <col min="61" max="67" width="5.5703125" style="211" hidden="1" customWidth="1"/>
    <col min="68" max="68" width="24.5703125" style="211" hidden="1" customWidth="1"/>
    <col min="69" max="69" width="39.7109375" style="211" hidden="1" customWidth="1"/>
    <col min="70" max="73" width="6.7109375" style="211" hidden="1" customWidth="1"/>
    <col min="74" max="78" width="5.5703125" style="211" hidden="1" customWidth="1"/>
    <col min="79" max="79" width="0.28515625" style="211" hidden="1" customWidth="1"/>
    <col min="80" max="80" width="0.28515625" style="210" hidden="1" customWidth="1"/>
    <col min="81" max="81" width="0.28515625" style="211" hidden="1" customWidth="1"/>
    <col min="82" max="82" width="0.28515625" style="210" hidden="1" customWidth="1"/>
    <col min="83" max="83" width="0.28515625" style="211" hidden="1" customWidth="1"/>
    <col min="84" max="84" width="0.28515625" style="210" hidden="1" customWidth="1"/>
    <col min="85" max="85" width="0.28515625" style="211" hidden="1" customWidth="1"/>
    <col min="86" max="86" width="0.28515625" style="210" hidden="1" customWidth="1"/>
    <col min="87" max="87" width="0.28515625" style="211" hidden="1" customWidth="1"/>
    <col min="88" max="16384" width="0.28515625" style="210" hidden="1"/>
  </cols>
  <sheetData>
    <row r="1" spans="2:87" ht="7.15" customHeight="1" thickBot="1">
      <c r="B1" s="1"/>
      <c r="C1" s="1"/>
      <c r="D1" s="1"/>
      <c r="E1" s="1"/>
      <c r="F1" s="1"/>
      <c r="G1" s="1"/>
      <c r="H1" s="2"/>
      <c r="I1" s="3"/>
      <c r="J1" s="3"/>
      <c r="K1" s="3"/>
      <c r="L1" s="3"/>
      <c r="M1" s="4"/>
      <c r="N1" s="4"/>
      <c r="O1" s="4"/>
      <c r="P1" s="4"/>
      <c r="Q1" s="1"/>
      <c r="R1" s="1"/>
      <c r="S1" s="1"/>
      <c r="T1" s="1"/>
      <c r="U1" s="1"/>
      <c r="V1" s="3"/>
      <c r="W1" s="1"/>
      <c r="X1" s="1"/>
      <c r="Y1" s="3"/>
      <c r="Z1" s="3"/>
      <c r="AA1" s="3"/>
      <c r="AB1" s="3"/>
      <c r="AC1" s="3"/>
      <c r="AD1" s="3"/>
      <c r="AE1" s="3"/>
      <c r="AF1" s="1"/>
      <c r="AG1" s="1"/>
      <c r="AH1" s="1"/>
      <c r="AI1" s="1"/>
      <c r="AJ1" s="1"/>
      <c r="AK1" s="1"/>
      <c r="AL1" s="1"/>
      <c r="AM1" s="1"/>
      <c r="AN1" s="1"/>
      <c r="AO1" s="1"/>
      <c r="AP1" s="1"/>
      <c r="AQ1" s="1"/>
      <c r="AR1" s="5" t="s">
        <v>34</v>
      </c>
      <c r="AS1" s="5"/>
      <c r="AT1" s="1"/>
      <c r="AU1" s="1"/>
      <c r="AV1" s="1"/>
      <c r="AW1" s="1"/>
      <c r="AX1" s="1"/>
      <c r="AY1" s="1"/>
      <c r="AZ1" s="1" t="s">
        <v>35</v>
      </c>
      <c r="BA1" s="1"/>
      <c r="BB1" s="1"/>
      <c r="BC1" s="1"/>
      <c r="BD1" s="1"/>
      <c r="BE1" s="5" t="s">
        <v>36</v>
      </c>
      <c r="BF1" s="5"/>
      <c r="BG1" s="6"/>
      <c r="BH1" s="7"/>
      <c r="BI1" s="3"/>
      <c r="BJ1" s="3"/>
      <c r="BK1" s="3"/>
      <c r="BL1" s="8"/>
      <c r="BM1" s="8"/>
      <c r="BN1" s="8"/>
      <c r="BO1" s="4"/>
      <c r="BP1" s="4"/>
      <c r="BQ1" s="9" t="s">
        <v>37</v>
      </c>
      <c r="BR1" s="10"/>
      <c r="BS1" s="10"/>
      <c r="BT1" s="10"/>
      <c r="BU1" s="11"/>
      <c r="BV1" s="8"/>
      <c r="BW1" s="8"/>
      <c r="BX1" s="8"/>
      <c r="BY1" s="8"/>
      <c r="BZ1" s="8"/>
      <c r="CA1" s="8"/>
      <c r="CB1" s="1"/>
      <c r="CC1" s="3"/>
      <c r="CD1" s="1"/>
      <c r="CE1" s="3"/>
      <c r="CF1" s="1"/>
      <c r="CG1" s="3"/>
      <c r="CH1" s="1"/>
      <c r="CI1" s="3"/>
    </row>
    <row r="2" spans="2:87" ht="41.65" customHeight="1" thickBot="1">
      <c r="B2" s="12" t="s">
        <v>38</v>
      </c>
      <c r="C2" s="279" t="s">
        <v>39</v>
      </c>
      <c r="D2" s="280"/>
      <c r="E2" s="279" t="s">
        <v>40</v>
      </c>
      <c r="F2" s="281"/>
      <c r="G2" s="280"/>
      <c r="H2" s="146" t="s">
        <v>41</v>
      </c>
      <c r="I2" s="145" t="s">
        <v>42</v>
      </c>
      <c r="J2" s="147" t="s">
        <v>43</v>
      </c>
      <c r="K2" s="153" t="s">
        <v>44</v>
      </c>
      <c r="L2" s="148" t="s">
        <v>45</v>
      </c>
      <c r="M2" s="13" t="s">
        <v>46</v>
      </c>
      <c r="N2" s="13" t="s">
        <v>47</v>
      </c>
      <c r="O2" s="13" t="s">
        <v>48</v>
      </c>
      <c r="P2" s="13" t="s">
        <v>49</v>
      </c>
      <c r="Q2" s="13" t="s">
        <v>50</v>
      </c>
      <c r="R2" s="14" t="s">
        <v>51</v>
      </c>
      <c r="S2" s="1"/>
      <c r="T2" s="146" t="s">
        <v>52</v>
      </c>
      <c r="U2" s="150" t="s">
        <v>53</v>
      </c>
      <c r="V2" s="154" t="s">
        <v>54</v>
      </c>
      <c r="W2" s="149" t="s">
        <v>55</v>
      </c>
      <c r="X2" s="151" t="s">
        <v>56</v>
      </c>
      <c r="Y2" s="15" t="s">
        <v>57</v>
      </c>
      <c r="Z2" s="15" t="s">
        <v>58</v>
      </c>
      <c r="AA2" s="15" t="s">
        <v>59</v>
      </c>
      <c r="AB2" s="15" t="s">
        <v>60</v>
      </c>
      <c r="AC2" s="15" t="s">
        <v>61</v>
      </c>
      <c r="AD2" s="8"/>
      <c r="AE2" s="8"/>
      <c r="AF2" s="16" t="s">
        <v>62</v>
      </c>
      <c r="AG2" s="16" t="s">
        <v>63</v>
      </c>
      <c r="AH2" s="16" t="s">
        <v>64</v>
      </c>
      <c r="AI2" s="16" t="s">
        <v>65</v>
      </c>
      <c r="AJ2" s="16" t="s">
        <v>66</v>
      </c>
      <c r="AK2" s="16" t="s">
        <v>67</v>
      </c>
      <c r="AL2" s="16" t="s">
        <v>68</v>
      </c>
      <c r="AM2" s="16" t="s">
        <v>69</v>
      </c>
      <c r="AN2" s="16" t="s">
        <v>70</v>
      </c>
      <c r="AO2" s="16" t="s">
        <v>71</v>
      </c>
      <c r="AP2" s="1"/>
      <c r="AQ2" s="1"/>
      <c r="AR2" s="17" t="s">
        <v>72</v>
      </c>
      <c r="AS2" s="17" t="s">
        <v>73</v>
      </c>
      <c r="AT2" s="17" t="s">
        <v>74</v>
      </c>
      <c r="AU2" s="17" t="s">
        <v>75</v>
      </c>
      <c r="AV2" s="17" t="s">
        <v>76</v>
      </c>
      <c r="AW2" s="17" t="s">
        <v>77</v>
      </c>
      <c r="AX2" s="17" t="s">
        <v>78</v>
      </c>
      <c r="AY2" s="1"/>
      <c r="AZ2" s="1" t="s">
        <v>79</v>
      </c>
      <c r="BA2" s="1" t="s">
        <v>80</v>
      </c>
      <c r="BB2" s="1"/>
      <c r="BC2" s="1"/>
      <c r="BD2" s="1"/>
      <c r="BE2" s="18" t="s">
        <v>81</v>
      </c>
      <c r="BF2" s="18" t="s">
        <v>82</v>
      </c>
      <c r="BG2" s="18" t="s">
        <v>83</v>
      </c>
      <c r="BH2" s="18" t="s">
        <v>84</v>
      </c>
      <c r="BI2" s="18" t="s">
        <v>85</v>
      </c>
      <c r="BJ2" s="18" t="s">
        <v>86</v>
      </c>
      <c r="BK2" s="18" t="s">
        <v>87</v>
      </c>
      <c r="BL2" s="18" t="s">
        <v>88</v>
      </c>
      <c r="BM2" s="18" t="s">
        <v>89</v>
      </c>
      <c r="BN2" s="18" t="s">
        <v>90</v>
      </c>
      <c r="BO2" s="18" t="s">
        <v>91</v>
      </c>
      <c r="BP2" s="8"/>
      <c r="BQ2" s="19" t="s">
        <v>92</v>
      </c>
      <c r="BR2" s="19" t="s">
        <v>93</v>
      </c>
      <c r="BS2" s="19" t="s">
        <v>94</v>
      </c>
      <c r="BT2" s="19" t="s">
        <v>95</v>
      </c>
      <c r="BU2" s="19" t="s">
        <v>96</v>
      </c>
      <c r="BV2" s="19" t="s">
        <v>97</v>
      </c>
      <c r="BW2" s="19" t="s">
        <v>98</v>
      </c>
      <c r="BX2" s="19" t="s">
        <v>99</v>
      </c>
      <c r="BY2" s="19" t="s">
        <v>100</v>
      </c>
      <c r="BZ2" s="19" t="s">
        <v>101</v>
      </c>
      <c r="CA2" s="8"/>
      <c r="CB2" s="1"/>
      <c r="CC2" s="8"/>
      <c r="CD2" s="1"/>
      <c r="CE2" s="8"/>
      <c r="CF2" s="1"/>
      <c r="CG2" s="8"/>
      <c r="CH2" s="1"/>
      <c r="CI2" s="8"/>
    </row>
    <row r="3" spans="2:87" ht="13.5" customHeight="1" thickBot="1">
      <c r="B3" s="282">
        <v>1</v>
      </c>
      <c r="C3" s="363" t="s">
        <v>102</v>
      </c>
      <c r="D3" s="364"/>
      <c r="E3" s="365" t="s">
        <v>103</v>
      </c>
      <c r="F3" s="21"/>
      <c r="G3" s="22"/>
      <c r="H3" s="366" t="s">
        <v>105</v>
      </c>
      <c r="I3" s="366" t="s">
        <v>105</v>
      </c>
      <c r="J3" s="366" t="s">
        <v>105</v>
      </c>
      <c r="K3" s="366" t="s">
        <v>105</v>
      </c>
      <c r="L3" s="366" t="s">
        <v>105</v>
      </c>
      <c r="M3" s="366" t="s">
        <v>105</v>
      </c>
      <c r="N3" s="24" t="s">
        <v>105</v>
      </c>
      <c r="O3" s="24" t="s">
        <v>105</v>
      </c>
      <c r="P3" s="24" t="s">
        <v>105</v>
      </c>
      <c r="Q3" s="24" t="s">
        <v>105</v>
      </c>
      <c r="R3" s="26" t="s">
        <v>105</v>
      </c>
      <c r="S3" s="1"/>
      <c r="T3" s="367" t="s">
        <v>105</v>
      </c>
      <c r="U3" s="367" t="s">
        <v>105</v>
      </c>
      <c r="V3" s="367" t="s">
        <v>105</v>
      </c>
      <c r="W3" s="367" t="s">
        <v>105</v>
      </c>
      <c r="X3" s="367" t="s">
        <v>105</v>
      </c>
      <c r="Y3" s="368" t="s">
        <v>105</v>
      </c>
      <c r="Z3" s="368" t="s">
        <v>105</v>
      </c>
      <c r="AA3" s="368" t="s">
        <v>105</v>
      </c>
      <c r="AB3" s="368" t="s">
        <v>105</v>
      </c>
      <c r="AC3" s="368" t="s">
        <v>105</v>
      </c>
      <c r="AD3" s="8"/>
      <c r="AE3" s="8"/>
      <c r="AF3" s="27" t="str">
        <f t="shared" ref="AF3:AO28" si="0">IFERROR(IF(I3="---","",IF(T3="---","No Target Set",IF(BQ3=BF3,"On Target",IF(BQ3&gt;BF3,"Behind",IF(BQ3&lt;BF3,"Ahead"))))),"")</f>
        <v/>
      </c>
      <c r="AG3" s="27" t="str">
        <f t="shared" si="0"/>
        <v/>
      </c>
      <c r="AH3" s="27" t="str">
        <f t="shared" si="0"/>
        <v/>
      </c>
      <c r="AI3" s="27" t="str">
        <f t="shared" si="0"/>
        <v/>
      </c>
      <c r="AJ3" s="27" t="str">
        <f t="shared" si="0"/>
        <v/>
      </c>
      <c r="AK3" s="27" t="str">
        <f t="shared" si="0"/>
        <v/>
      </c>
      <c r="AL3" s="27" t="str">
        <f t="shared" si="0"/>
        <v/>
      </c>
      <c r="AM3" s="27" t="str">
        <f t="shared" si="0"/>
        <v/>
      </c>
      <c r="AN3" s="27" t="str">
        <f t="shared" si="0"/>
        <v/>
      </c>
      <c r="AO3" s="27" t="str">
        <f t="shared" si="0"/>
        <v/>
      </c>
      <c r="AP3" s="1"/>
      <c r="AQ3" s="28"/>
      <c r="AR3" s="29" t="s">
        <v>107</v>
      </c>
      <c r="AS3" s="30" t="str">
        <f t="shared" ref="AS3:AS30" si="1">_xlfn.IFNA(LOOKUP(2,1/(H3:R3&lt;&gt;"---"),H3:R3),"---")</f>
        <v>---</v>
      </c>
      <c r="AT3" s="50" t="e">
        <f>VALUE(IF(AS3="---","",VLOOKUP(AS3,List16783456791023121314151617234567456[],2,FALSE)))</f>
        <v>#VALUE!</v>
      </c>
      <c r="AU3" s="1" t="str">
        <f t="shared" ref="AU3:AU30" si="2">_xlfn.IFNA(LOOKUP(2,1/(H3:Q3&lt;&gt;"---"),S3:AA3),"---")</f>
        <v>---</v>
      </c>
      <c r="AV3" s="1" t="e">
        <f>VALUE(IF(AU3="---","",VLOOKUP(AU3,List16783456791023121314151617234567456[],2,FALSE)))</f>
        <v>#VALUE!</v>
      </c>
      <c r="AW3" s="1" t="str">
        <f>_xlfn.IFNA(LOOKUP(2,1/(AF3:AO3&lt;&gt;""),AF3:AO3),"---")</f>
        <v>---</v>
      </c>
      <c r="AX3" s="1" t="str">
        <f t="shared" ref="AX3:AX30" si="3">_xlfn.IFNA(LOOKUP(2,1/(H3:R3&lt;&gt;"---"),H$2:R$2),"---")</f>
        <v>---</v>
      </c>
      <c r="AY3" s="1"/>
      <c r="AZ3" s="31" t="s">
        <v>105</v>
      </c>
      <c r="BA3" s="1"/>
      <c r="BB3" s="1"/>
      <c r="BC3" s="1"/>
      <c r="BD3" s="29" t="s">
        <v>107</v>
      </c>
      <c r="BE3" s="161" t="str">
        <f>IF(H3="---","",VLOOKUP(H3,List16783456791023121314151617234567456[],2,FALSE))</f>
        <v/>
      </c>
      <c r="BF3" s="161" t="str">
        <f>IF(I3="---","",VLOOKUP(I3,List16783456791023121314151617234567456[],2,FALSE))</f>
        <v/>
      </c>
      <c r="BG3" s="161" t="str">
        <f>IF(J3="---","",VLOOKUP(J3,List16783456791023121314151617234567456[],2,FALSE))</f>
        <v/>
      </c>
      <c r="BH3" s="161" t="str">
        <f>IF(K3="---","",VLOOKUP(K3,List16783456791023121314151617234567456[],2,FALSE))</f>
        <v/>
      </c>
      <c r="BI3" s="161" t="str">
        <f>IF(L3="---","",VLOOKUP(L3,List16783456791023121314151617234567456[],2,FALSE))</f>
        <v/>
      </c>
      <c r="BJ3" s="161" t="str">
        <f>IF(M3="---","",VLOOKUP(M3,List16783456791023121314151617234567456[],2,FALSE))</f>
        <v/>
      </c>
      <c r="BK3" s="161" t="str">
        <f>IF(N3="---","",VLOOKUP(N3,List16783456791023121314151617234567456[],2,FALSE))</f>
        <v/>
      </c>
      <c r="BL3" s="161" t="str">
        <f>IF(O3="---","",VLOOKUP(O3,List16783456791023121314151617234567456[],2,FALSE))</f>
        <v/>
      </c>
      <c r="BM3" s="161" t="str">
        <f>IF(P3="---","",VLOOKUP(P3,List16783456791023121314151617234567456[],2,FALSE))</f>
        <v/>
      </c>
      <c r="BN3" s="161" t="str">
        <f>IF(Q3="---","",VLOOKUP(Q3,List16783456791023121314151617234567456[],2,FALSE))</f>
        <v/>
      </c>
      <c r="BO3" s="161" t="str">
        <f>IF(R3="---","",VLOOKUP(R3,List16783456791023121314151617234567456[],2,FALSE))</f>
        <v/>
      </c>
      <c r="BP3" s="29" t="s">
        <v>107</v>
      </c>
      <c r="BQ3" s="161" t="str">
        <f>IF(T3="---","",VLOOKUP(T3,List16783456791023121314151617234567456[],2,FALSE))</f>
        <v/>
      </c>
      <c r="BR3" s="161" t="str">
        <f>IF(U3="---","",VLOOKUP(U3,List16783456791023121314151617234567456[],2,FALSE))</f>
        <v/>
      </c>
      <c r="BS3" s="161" t="str">
        <f>IF(V3="---","",VLOOKUP(V3,List16783456791023121314151617234567456[],2,FALSE))</f>
        <v/>
      </c>
      <c r="BT3" s="161" t="str">
        <f>IF(W3="---","",VLOOKUP(W3,List16783456791023121314151617234567456[],2,FALSE))</f>
        <v/>
      </c>
      <c r="BU3" s="161" t="str">
        <f>IF(X3="---","",VLOOKUP(X3,List16783456791023121314151617234567456[],2,FALSE))</f>
        <v/>
      </c>
      <c r="BV3" s="161" t="str">
        <f>IF(Y3="---","",VLOOKUP(Y3,List16783456791023121314151617234567456[],2,FALSE))</f>
        <v/>
      </c>
      <c r="BW3" s="161" t="str">
        <f>IF(Z3="---","",VLOOKUP(Z3,List16783456791023121314151617234567456[],2,FALSE))</f>
        <v/>
      </c>
      <c r="BX3" s="161" t="str">
        <f>IF(AA3="---","",VLOOKUP(AA3,List16783456791023121314151617234567456[],2,FALSE))</f>
        <v/>
      </c>
      <c r="BY3" s="161" t="str">
        <f>IF(AB3="---","",VLOOKUP(AB3,List16783456791023121314151617234567456[],2,FALSE))</f>
        <v/>
      </c>
      <c r="BZ3" s="161" t="str">
        <f>IF(AC3="---","",VLOOKUP(AC3,List16783456791023121314151617234567456[],2,FALSE))</f>
        <v/>
      </c>
      <c r="CA3" s="8"/>
      <c r="CB3" s="1"/>
      <c r="CC3" s="8"/>
      <c r="CD3" s="1"/>
      <c r="CE3" s="8"/>
      <c r="CF3" s="1"/>
      <c r="CG3" s="8"/>
      <c r="CH3" s="1"/>
      <c r="CI3" s="8"/>
    </row>
    <row r="4" spans="2:87" ht="13.5" customHeight="1" thickBot="1">
      <c r="B4" s="283"/>
      <c r="C4" s="369"/>
      <c r="D4" s="370"/>
      <c r="E4" s="365" t="s">
        <v>108</v>
      </c>
      <c r="F4" s="21"/>
      <c r="G4" s="22"/>
      <c r="H4" s="367" t="s">
        <v>105</v>
      </c>
      <c r="I4" s="367" t="s">
        <v>105</v>
      </c>
      <c r="J4" s="367" t="s">
        <v>105</v>
      </c>
      <c r="K4" s="367" t="s">
        <v>105</v>
      </c>
      <c r="L4" s="367" t="s">
        <v>105</v>
      </c>
      <c r="M4" s="367" t="s">
        <v>105</v>
      </c>
      <c r="N4" s="25" t="s">
        <v>105</v>
      </c>
      <c r="O4" s="25" t="s">
        <v>105</v>
      </c>
      <c r="P4" s="25" t="s">
        <v>105</v>
      </c>
      <c r="Q4" s="25" t="s">
        <v>105</v>
      </c>
      <c r="R4" s="32" t="s">
        <v>105</v>
      </c>
      <c r="S4" s="1"/>
      <c r="T4" s="367" t="s">
        <v>105</v>
      </c>
      <c r="U4" s="367" t="s">
        <v>105</v>
      </c>
      <c r="V4" s="367" t="s">
        <v>105</v>
      </c>
      <c r="W4" s="367" t="s">
        <v>105</v>
      </c>
      <c r="X4" s="367" t="s">
        <v>105</v>
      </c>
      <c r="Y4" s="371" t="s">
        <v>105</v>
      </c>
      <c r="Z4" s="371" t="s">
        <v>105</v>
      </c>
      <c r="AA4" s="371" t="s">
        <v>105</v>
      </c>
      <c r="AB4" s="371" t="s">
        <v>105</v>
      </c>
      <c r="AC4" s="371" t="s">
        <v>105</v>
      </c>
      <c r="AD4" s="8"/>
      <c r="AE4" s="8"/>
      <c r="AF4" s="27" t="str">
        <f t="shared" si="0"/>
        <v/>
      </c>
      <c r="AG4" s="27" t="str">
        <f t="shared" si="0"/>
        <v/>
      </c>
      <c r="AH4" s="27" t="str">
        <f t="shared" si="0"/>
        <v/>
      </c>
      <c r="AI4" s="27" t="str">
        <f t="shared" si="0"/>
        <v/>
      </c>
      <c r="AJ4" s="27" t="str">
        <f t="shared" si="0"/>
        <v/>
      </c>
      <c r="AK4" s="27" t="str">
        <f t="shared" si="0"/>
        <v/>
      </c>
      <c r="AL4" s="27" t="str">
        <f t="shared" si="0"/>
        <v/>
      </c>
      <c r="AM4" s="27" t="str">
        <f t="shared" si="0"/>
        <v/>
      </c>
      <c r="AN4" s="27" t="str">
        <f t="shared" si="0"/>
        <v/>
      </c>
      <c r="AO4" s="27" t="str">
        <f t="shared" si="0"/>
        <v/>
      </c>
      <c r="AP4" s="1"/>
      <c r="AQ4" s="28"/>
      <c r="AR4" s="29" t="s">
        <v>109</v>
      </c>
      <c r="AS4" s="30" t="str">
        <f t="shared" si="1"/>
        <v>---</v>
      </c>
      <c r="AT4" s="50" t="e">
        <f>VALUE(IF(AS4="---","",VLOOKUP(AS4,List16783456791023121314151617234567456[],2,FALSE)))</f>
        <v>#VALUE!</v>
      </c>
      <c r="AU4" s="1" t="str">
        <f t="shared" si="2"/>
        <v>---</v>
      </c>
      <c r="AV4" s="1" t="e">
        <f>VALUE(IF(AU4="---","",VLOOKUP(AU4,List16783456791023121314151617234567456[],2,FALSE)))</f>
        <v>#VALUE!</v>
      </c>
      <c r="AW4" s="1" t="str" cm="1">
        <f t="array" ref="AW4">_xlfn.IFNA(LOOKUP(2,1/(AF4:AO4&lt;&gt;""),AF4:AO4),"---")</f>
        <v>---</v>
      </c>
      <c r="AX4" s="1" t="str">
        <f t="shared" si="3"/>
        <v>---</v>
      </c>
      <c r="AY4" s="1"/>
      <c r="AZ4" s="33" t="s">
        <v>106</v>
      </c>
      <c r="BA4" s="1">
        <v>1</v>
      </c>
      <c r="BB4" s="1"/>
      <c r="BC4" s="1"/>
      <c r="BD4" s="29" t="s">
        <v>109</v>
      </c>
      <c r="BE4" s="161" t="str">
        <f>IF(H4="---","",VLOOKUP(H4,List16783456791023121314151617234567456[],2,FALSE))</f>
        <v/>
      </c>
      <c r="BF4" s="161" t="str">
        <f>IF(I4="---","",VLOOKUP(I4,List16783456791023121314151617234567456[],2,FALSE))</f>
        <v/>
      </c>
      <c r="BG4" s="161" t="str">
        <f>IF(J4="---","",VLOOKUP(J4,List16783456791023121314151617234567456[],2,FALSE))</f>
        <v/>
      </c>
      <c r="BH4" s="161" t="str">
        <f>IF(K4="---","",VLOOKUP(K4,List16783456791023121314151617234567456[],2,FALSE))</f>
        <v/>
      </c>
      <c r="BI4" s="161" t="str">
        <f>IF(L4="---","",VLOOKUP(L4,List16783456791023121314151617234567456[],2,FALSE))</f>
        <v/>
      </c>
      <c r="BJ4" s="161" t="str">
        <f>IF(M4="---","",VLOOKUP(M4,List16783456791023121314151617234567456[],2,FALSE))</f>
        <v/>
      </c>
      <c r="BK4" s="161" t="str">
        <f>IF(N4="---","",VLOOKUP(N4,List16783456791023121314151617234567456[],2,FALSE))</f>
        <v/>
      </c>
      <c r="BL4" s="161" t="str">
        <f>IF(O4="---","",VLOOKUP(O4,List16783456791023121314151617234567456[],2,FALSE))</f>
        <v/>
      </c>
      <c r="BM4" s="161" t="str">
        <f>IF(P4="---","",VLOOKUP(P4,List16783456791023121314151617234567456[],2,FALSE))</f>
        <v/>
      </c>
      <c r="BN4" s="161" t="str">
        <f>IF(Q4="---","",VLOOKUP(Q4,List16783456791023121314151617234567456[],2,FALSE))</f>
        <v/>
      </c>
      <c r="BO4" s="161" t="str">
        <f>IF(R4="---","",VLOOKUP(R4,List16783456791023121314151617234567456[],2,FALSE))</f>
        <v/>
      </c>
      <c r="BP4" s="29" t="s">
        <v>109</v>
      </c>
      <c r="BQ4" s="161" t="str">
        <f>IF(T4="---","",VLOOKUP(T4,List16783456791023121314151617234567456[],2,FALSE))</f>
        <v/>
      </c>
      <c r="BR4" s="161" t="str">
        <f>IF(U4="---","",VLOOKUP(U4,List16783456791023121314151617234567456[],2,FALSE))</f>
        <v/>
      </c>
      <c r="BS4" s="161" t="str">
        <f>IF(V4="---","",VLOOKUP(V4,List16783456791023121314151617234567456[],2,FALSE))</f>
        <v/>
      </c>
      <c r="BT4" s="161" t="str">
        <f>IF(W4="---","",VLOOKUP(W4,List16783456791023121314151617234567456[],2,FALSE))</f>
        <v/>
      </c>
      <c r="BU4" s="161" t="str">
        <f>IF(X4="---","",VLOOKUP(X4,List16783456791023121314151617234567456[],2,FALSE))</f>
        <v/>
      </c>
      <c r="BV4" s="161" t="str">
        <f>IF(Y4="---","",VLOOKUP(Y4,List16783456791023121314151617234567456[],2,FALSE))</f>
        <v/>
      </c>
      <c r="BW4" s="161" t="str">
        <f>IF(Z4="---","",VLOOKUP(Z4,List16783456791023121314151617234567456[],2,FALSE))</f>
        <v/>
      </c>
      <c r="BX4" s="161" t="str">
        <f>IF(AA4="---","",VLOOKUP(AA4,List16783456791023121314151617234567456[],2,FALSE))</f>
        <v/>
      </c>
      <c r="BY4" s="161" t="str">
        <f>IF(AB4="---","",VLOOKUP(AB4,List16783456791023121314151617234567456[],2,FALSE))</f>
        <v/>
      </c>
      <c r="BZ4" s="161" t="str">
        <f>IF(AC4="---","",VLOOKUP(AC4,List16783456791023121314151617234567456[],2,FALSE))</f>
        <v/>
      </c>
      <c r="CA4" s="8"/>
      <c r="CB4" s="1"/>
      <c r="CC4" s="8"/>
      <c r="CD4" s="1"/>
      <c r="CE4" s="8"/>
      <c r="CF4" s="1"/>
      <c r="CG4" s="8"/>
      <c r="CH4" s="1"/>
      <c r="CI4" s="8"/>
    </row>
    <row r="5" spans="2:87" ht="13.5" customHeight="1" thickBot="1">
      <c r="B5" s="283"/>
      <c r="C5" s="363" t="s">
        <v>231</v>
      </c>
      <c r="D5" s="364"/>
      <c r="E5" s="365" t="s">
        <v>111</v>
      </c>
      <c r="F5" s="21"/>
      <c r="G5" s="22"/>
      <c r="H5" s="367" t="s">
        <v>105</v>
      </c>
      <c r="I5" s="367" t="s">
        <v>105</v>
      </c>
      <c r="J5" s="367" t="s">
        <v>105</v>
      </c>
      <c r="K5" s="367" t="s">
        <v>105</v>
      </c>
      <c r="L5" s="367" t="s">
        <v>105</v>
      </c>
      <c r="M5" s="367" t="s">
        <v>105</v>
      </c>
      <c r="N5" s="25" t="s">
        <v>105</v>
      </c>
      <c r="O5" s="25" t="s">
        <v>105</v>
      </c>
      <c r="P5" s="25" t="s">
        <v>105</v>
      </c>
      <c r="Q5" s="25" t="s">
        <v>105</v>
      </c>
      <c r="R5" s="32" t="s">
        <v>105</v>
      </c>
      <c r="S5" s="1"/>
      <c r="T5" s="367" t="s">
        <v>105</v>
      </c>
      <c r="U5" s="367" t="s">
        <v>105</v>
      </c>
      <c r="V5" s="367" t="s">
        <v>105</v>
      </c>
      <c r="W5" s="367" t="s">
        <v>105</v>
      </c>
      <c r="X5" s="367" t="s">
        <v>105</v>
      </c>
      <c r="Y5" s="371" t="s">
        <v>105</v>
      </c>
      <c r="Z5" s="371" t="s">
        <v>105</v>
      </c>
      <c r="AA5" s="371" t="s">
        <v>105</v>
      </c>
      <c r="AB5" s="371" t="s">
        <v>105</v>
      </c>
      <c r="AC5" s="371" t="s">
        <v>105</v>
      </c>
      <c r="AD5" s="8"/>
      <c r="AE5" s="8"/>
      <c r="AF5" s="27" t="str">
        <f t="shared" si="0"/>
        <v/>
      </c>
      <c r="AG5" s="27" t="str">
        <f t="shared" si="0"/>
        <v/>
      </c>
      <c r="AH5" s="27" t="str">
        <f t="shared" si="0"/>
        <v/>
      </c>
      <c r="AI5" s="27" t="str">
        <f t="shared" si="0"/>
        <v/>
      </c>
      <c r="AJ5" s="27" t="str">
        <f t="shared" si="0"/>
        <v/>
      </c>
      <c r="AK5" s="27" t="str">
        <f t="shared" si="0"/>
        <v/>
      </c>
      <c r="AL5" s="27" t="str">
        <f t="shared" si="0"/>
        <v/>
      </c>
      <c r="AM5" s="27" t="str">
        <f t="shared" si="0"/>
        <v/>
      </c>
      <c r="AN5" s="27" t="str">
        <f t="shared" si="0"/>
        <v/>
      </c>
      <c r="AO5" s="27" t="str">
        <f t="shared" si="0"/>
        <v/>
      </c>
      <c r="AP5" s="1"/>
      <c r="AQ5" s="28"/>
      <c r="AR5" s="29" t="s">
        <v>113</v>
      </c>
      <c r="AS5" s="30" t="str">
        <f t="shared" si="1"/>
        <v>---</v>
      </c>
      <c r="AT5" s="50" t="e">
        <f>VALUE(IF(AS5="---","",VLOOKUP(AS5,List16783456791023121314151617234567456[],2,FALSE)))</f>
        <v>#VALUE!</v>
      </c>
      <c r="AU5" s="1" t="str">
        <f t="shared" si="2"/>
        <v>---</v>
      </c>
      <c r="AV5" s="1" t="e">
        <f>VALUE(IF(AU5="---","",VLOOKUP(AU5,List16783456791023121314151617234567456[],2,FALSE)))</f>
        <v>#VALUE!</v>
      </c>
      <c r="AW5" s="1" t="str">
        <f t="shared" ref="AW5:AW30" si="4">_xlfn.IFNA(LOOKUP(2,1/(AF5:AO5&lt;&gt;""),AF5:AO5),"---")</f>
        <v>---</v>
      </c>
      <c r="AX5" s="1" t="str">
        <f t="shared" si="3"/>
        <v>---</v>
      </c>
      <c r="AY5" s="1"/>
      <c r="AZ5" s="34" t="s">
        <v>104</v>
      </c>
      <c r="BA5" s="1">
        <v>0.5</v>
      </c>
      <c r="BB5" s="1"/>
      <c r="BC5" s="1"/>
      <c r="BD5" s="29" t="s">
        <v>113</v>
      </c>
      <c r="BE5" s="161" t="str">
        <f>IF(H5="---","",VLOOKUP(H5,List16783456791023121314151617234567456[],2,FALSE))</f>
        <v/>
      </c>
      <c r="BF5" s="161" t="str">
        <f>IF(I5="---","",VLOOKUP(I5,List16783456791023121314151617234567456[],2,FALSE))</f>
        <v/>
      </c>
      <c r="BG5" s="161" t="str">
        <f>IF(J5="---","",VLOOKUP(J5,List16783456791023121314151617234567456[],2,FALSE))</f>
        <v/>
      </c>
      <c r="BH5" s="161" t="str">
        <f>IF(K5="---","",VLOOKUP(K5,List16783456791023121314151617234567456[],2,FALSE))</f>
        <v/>
      </c>
      <c r="BI5" s="161" t="str">
        <f>IF(L5="---","",VLOOKUP(L5,List16783456791023121314151617234567456[],2,FALSE))</f>
        <v/>
      </c>
      <c r="BJ5" s="161" t="str">
        <f>IF(M5="---","",VLOOKUP(M5,List16783456791023121314151617234567456[],2,FALSE))</f>
        <v/>
      </c>
      <c r="BK5" s="161" t="str">
        <f>IF(N5="---","",VLOOKUP(N5,List16783456791023121314151617234567456[],2,FALSE))</f>
        <v/>
      </c>
      <c r="BL5" s="161" t="str">
        <f>IF(O5="---","",VLOOKUP(O5,List16783456791023121314151617234567456[],2,FALSE))</f>
        <v/>
      </c>
      <c r="BM5" s="161" t="str">
        <f>IF(P5="---","",VLOOKUP(P5,List16783456791023121314151617234567456[],2,FALSE))</f>
        <v/>
      </c>
      <c r="BN5" s="161" t="str">
        <f>IF(Q5="---","",VLOOKUP(Q5,List16783456791023121314151617234567456[],2,FALSE))</f>
        <v/>
      </c>
      <c r="BO5" s="161" t="str">
        <f>IF(R5="---","",VLOOKUP(R5,List16783456791023121314151617234567456[],2,FALSE))</f>
        <v/>
      </c>
      <c r="BP5" s="29" t="s">
        <v>113</v>
      </c>
      <c r="BQ5" s="161" t="str">
        <f>IF(T5="---","",VLOOKUP(T5,List16783456791023121314151617234567456[],2,FALSE))</f>
        <v/>
      </c>
      <c r="BR5" s="161" t="str">
        <f>IF(U5="---","",VLOOKUP(U5,List16783456791023121314151617234567456[],2,FALSE))</f>
        <v/>
      </c>
      <c r="BS5" s="161" t="str">
        <f>IF(V5="---","",VLOOKUP(V5,List16783456791023121314151617234567456[],2,FALSE))</f>
        <v/>
      </c>
      <c r="BT5" s="161" t="str">
        <f>IF(W5="---","",VLOOKUP(W5,List16783456791023121314151617234567456[],2,FALSE))</f>
        <v/>
      </c>
      <c r="BU5" s="161" t="str">
        <f>IF(X5="---","",VLOOKUP(X5,List16783456791023121314151617234567456[],2,FALSE))</f>
        <v/>
      </c>
      <c r="BV5" s="161" t="str">
        <f>IF(Y5="---","",VLOOKUP(Y5,List16783456791023121314151617234567456[],2,FALSE))</f>
        <v/>
      </c>
      <c r="BW5" s="161" t="str">
        <f>IF(Z5="---","",VLOOKUP(Z5,List16783456791023121314151617234567456[],2,FALSE))</f>
        <v/>
      </c>
      <c r="BX5" s="161" t="str">
        <f>IF(AA5="---","",VLOOKUP(AA5,List16783456791023121314151617234567456[],2,FALSE))</f>
        <v/>
      </c>
      <c r="BY5" s="161" t="str">
        <f>IF(AB5="---","",VLOOKUP(AB5,List16783456791023121314151617234567456[],2,FALSE))</f>
        <v/>
      </c>
      <c r="BZ5" s="161" t="str">
        <f>IF(AC5="---","",VLOOKUP(AC5,List16783456791023121314151617234567456[],2,FALSE))</f>
        <v/>
      </c>
      <c r="CA5" s="8"/>
      <c r="CB5" s="1"/>
      <c r="CC5" s="8"/>
      <c r="CD5" s="1"/>
      <c r="CE5" s="8"/>
      <c r="CF5" s="1"/>
      <c r="CG5" s="8"/>
      <c r="CH5" s="1"/>
      <c r="CI5" s="8"/>
    </row>
    <row r="6" spans="2:87" ht="13.5" customHeight="1" thickBot="1">
      <c r="B6" s="283"/>
      <c r="C6" s="372"/>
      <c r="D6" s="373"/>
      <c r="E6" s="365" t="s">
        <v>114</v>
      </c>
      <c r="F6" s="21"/>
      <c r="G6" s="22"/>
      <c r="H6" s="367" t="s">
        <v>105</v>
      </c>
      <c r="I6" s="367" t="s">
        <v>105</v>
      </c>
      <c r="J6" s="367" t="s">
        <v>105</v>
      </c>
      <c r="K6" s="367" t="s">
        <v>105</v>
      </c>
      <c r="L6" s="367" t="s">
        <v>105</v>
      </c>
      <c r="M6" s="367" t="s">
        <v>105</v>
      </c>
      <c r="N6" s="25" t="s">
        <v>105</v>
      </c>
      <c r="O6" s="25" t="s">
        <v>105</v>
      </c>
      <c r="P6" s="25" t="s">
        <v>105</v>
      </c>
      <c r="Q6" s="25" t="s">
        <v>105</v>
      </c>
      <c r="R6" s="32" t="s">
        <v>105</v>
      </c>
      <c r="S6" s="1"/>
      <c r="T6" s="367" t="s">
        <v>105</v>
      </c>
      <c r="U6" s="367" t="s">
        <v>105</v>
      </c>
      <c r="V6" s="367" t="s">
        <v>105</v>
      </c>
      <c r="W6" s="367" t="s">
        <v>105</v>
      </c>
      <c r="X6" s="367" t="s">
        <v>105</v>
      </c>
      <c r="Y6" s="371" t="s">
        <v>105</v>
      </c>
      <c r="Z6" s="371" t="s">
        <v>105</v>
      </c>
      <c r="AA6" s="371" t="s">
        <v>105</v>
      </c>
      <c r="AB6" s="371" t="s">
        <v>105</v>
      </c>
      <c r="AC6" s="371" t="s">
        <v>105</v>
      </c>
      <c r="AD6" s="8"/>
      <c r="AE6" s="8"/>
      <c r="AF6" s="27" t="str">
        <f t="shared" si="0"/>
        <v/>
      </c>
      <c r="AG6" s="27" t="str">
        <f t="shared" si="0"/>
        <v/>
      </c>
      <c r="AH6" s="27" t="str">
        <f t="shared" si="0"/>
        <v/>
      </c>
      <c r="AI6" s="27" t="str">
        <f t="shared" si="0"/>
        <v/>
      </c>
      <c r="AJ6" s="27" t="str">
        <f t="shared" si="0"/>
        <v/>
      </c>
      <c r="AK6" s="27" t="str">
        <f t="shared" si="0"/>
        <v/>
      </c>
      <c r="AL6" s="27" t="str">
        <f t="shared" si="0"/>
        <v/>
      </c>
      <c r="AM6" s="27" t="str">
        <f t="shared" si="0"/>
        <v/>
      </c>
      <c r="AN6" s="27" t="str">
        <f t="shared" si="0"/>
        <v/>
      </c>
      <c r="AO6" s="27" t="str">
        <f t="shared" si="0"/>
        <v/>
      </c>
      <c r="AP6" s="1"/>
      <c r="AQ6" s="28"/>
      <c r="AR6" s="29" t="s">
        <v>115</v>
      </c>
      <c r="AS6" s="30" t="str">
        <f t="shared" si="1"/>
        <v>---</v>
      </c>
      <c r="AT6" s="50" t="e">
        <f>VALUE(IF(AS6="---","",VLOOKUP(AS6,List16783456791023121314151617234567456[],2,FALSE)))</f>
        <v>#VALUE!</v>
      </c>
      <c r="AU6" s="1" t="str">
        <f t="shared" si="2"/>
        <v>---</v>
      </c>
      <c r="AV6" s="1" t="e">
        <f>VALUE(IF(AU6="---","",VLOOKUP(AU6,List16783456791023121314151617234567456[],2,FALSE)))</f>
        <v>#VALUE!</v>
      </c>
      <c r="AW6" s="1" t="str">
        <f t="shared" si="4"/>
        <v>---</v>
      </c>
      <c r="AX6" s="1" t="str">
        <f t="shared" si="3"/>
        <v>---</v>
      </c>
      <c r="AY6" s="1"/>
      <c r="AZ6" s="35" t="s">
        <v>112</v>
      </c>
      <c r="BA6" s="1">
        <v>0</v>
      </c>
      <c r="BB6" s="1"/>
      <c r="BC6" s="1"/>
      <c r="BD6" s="29" t="s">
        <v>115</v>
      </c>
      <c r="BE6" s="161" t="str">
        <f>IF(H6="---","",VLOOKUP(H6,List16783456791023121314151617234567456[],2,FALSE))</f>
        <v/>
      </c>
      <c r="BF6" s="161" t="str">
        <f>IF(I6="---","",VLOOKUP(I6,List16783456791023121314151617234567456[],2,FALSE))</f>
        <v/>
      </c>
      <c r="BG6" s="161" t="str">
        <f>IF(J6="---","",VLOOKUP(J6,List16783456791023121314151617234567456[],2,FALSE))</f>
        <v/>
      </c>
      <c r="BH6" s="161" t="str">
        <f>IF(K6="---","",VLOOKUP(K6,List16783456791023121314151617234567456[],2,FALSE))</f>
        <v/>
      </c>
      <c r="BI6" s="161" t="str">
        <f>IF(L6="---","",VLOOKUP(L6,List16783456791023121314151617234567456[],2,FALSE))</f>
        <v/>
      </c>
      <c r="BJ6" s="161" t="str">
        <f>IF(M6="---","",VLOOKUP(M6,List16783456791023121314151617234567456[],2,FALSE))</f>
        <v/>
      </c>
      <c r="BK6" s="161" t="str">
        <f>IF(N6="---","",VLOOKUP(N6,List16783456791023121314151617234567456[],2,FALSE))</f>
        <v/>
      </c>
      <c r="BL6" s="161" t="str">
        <f>IF(O6="---","",VLOOKUP(O6,List16783456791023121314151617234567456[],2,FALSE))</f>
        <v/>
      </c>
      <c r="BM6" s="161" t="str">
        <f>IF(P6="---","",VLOOKUP(P6,List16783456791023121314151617234567456[],2,FALSE))</f>
        <v/>
      </c>
      <c r="BN6" s="161" t="str">
        <f>IF(Q6="---","",VLOOKUP(Q6,List16783456791023121314151617234567456[],2,FALSE))</f>
        <v/>
      </c>
      <c r="BO6" s="161" t="str">
        <f>IF(R6="---","",VLOOKUP(R6,List16783456791023121314151617234567456[],2,FALSE))</f>
        <v/>
      </c>
      <c r="BP6" s="29" t="s">
        <v>115</v>
      </c>
      <c r="BQ6" s="161" t="str">
        <f>IF(T6="---","",VLOOKUP(T6,List16783456791023121314151617234567456[],2,FALSE))</f>
        <v/>
      </c>
      <c r="BR6" s="161" t="str">
        <f>IF(U6="---","",VLOOKUP(U6,List16783456791023121314151617234567456[],2,FALSE))</f>
        <v/>
      </c>
      <c r="BS6" s="161" t="str">
        <f>IF(V6="---","",VLOOKUP(V6,List16783456791023121314151617234567456[],2,FALSE))</f>
        <v/>
      </c>
      <c r="BT6" s="161" t="str">
        <f>IF(W6="---","",VLOOKUP(W6,List16783456791023121314151617234567456[],2,FALSE))</f>
        <v/>
      </c>
      <c r="BU6" s="161" t="str">
        <f>IF(X6="---","",VLOOKUP(X6,List16783456791023121314151617234567456[],2,FALSE))</f>
        <v/>
      </c>
      <c r="BV6" s="161" t="str">
        <f>IF(Y6="---","",VLOOKUP(Y6,List16783456791023121314151617234567456[],2,FALSE))</f>
        <v/>
      </c>
      <c r="BW6" s="161" t="str">
        <f>IF(Z6="---","",VLOOKUP(Z6,List16783456791023121314151617234567456[],2,FALSE))</f>
        <v/>
      </c>
      <c r="BX6" s="161" t="str">
        <f>IF(AA6="---","",VLOOKUP(AA6,List16783456791023121314151617234567456[],2,FALSE))</f>
        <v/>
      </c>
      <c r="BY6" s="161" t="str">
        <f>IF(AB6="---","",VLOOKUP(AB6,List16783456791023121314151617234567456[],2,FALSE))</f>
        <v/>
      </c>
      <c r="BZ6" s="161" t="str">
        <f>IF(AC6="---","",VLOOKUP(AC6,List16783456791023121314151617234567456[],2,FALSE))</f>
        <v/>
      </c>
      <c r="CA6" s="8"/>
      <c r="CB6" s="1"/>
      <c r="CC6" s="8"/>
      <c r="CD6" s="1"/>
      <c r="CE6" s="8"/>
      <c r="CF6" s="1"/>
      <c r="CG6" s="8"/>
      <c r="CH6" s="1"/>
      <c r="CI6" s="8"/>
    </row>
    <row r="7" spans="2:87" ht="13.5" customHeight="1" thickBot="1">
      <c r="B7" s="283"/>
      <c r="C7" s="372"/>
      <c r="D7" s="373"/>
      <c r="E7" s="365" t="s">
        <v>116</v>
      </c>
      <c r="F7" s="21"/>
      <c r="G7" s="22"/>
      <c r="H7" s="367" t="s">
        <v>105</v>
      </c>
      <c r="I7" s="367" t="s">
        <v>105</v>
      </c>
      <c r="J7" s="367" t="s">
        <v>105</v>
      </c>
      <c r="K7" s="367" t="s">
        <v>105</v>
      </c>
      <c r="L7" s="367" t="s">
        <v>105</v>
      </c>
      <c r="M7" s="367" t="s">
        <v>105</v>
      </c>
      <c r="N7" s="25" t="s">
        <v>105</v>
      </c>
      <c r="O7" s="25" t="s">
        <v>105</v>
      </c>
      <c r="P7" s="25" t="s">
        <v>105</v>
      </c>
      <c r="Q7" s="25" t="s">
        <v>105</v>
      </c>
      <c r="R7" s="32" t="s">
        <v>105</v>
      </c>
      <c r="S7" s="1"/>
      <c r="T7" s="367" t="s">
        <v>105</v>
      </c>
      <c r="U7" s="367" t="s">
        <v>105</v>
      </c>
      <c r="V7" s="367" t="s">
        <v>105</v>
      </c>
      <c r="W7" s="367" t="s">
        <v>105</v>
      </c>
      <c r="X7" s="367" t="s">
        <v>105</v>
      </c>
      <c r="Y7" s="371" t="s">
        <v>105</v>
      </c>
      <c r="Z7" s="371" t="s">
        <v>105</v>
      </c>
      <c r="AA7" s="371" t="s">
        <v>105</v>
      </c>
      <c r="AB7" s="371" t="s">
        <v>105</v>
      </c>
      <c r="AC7" s="371" t="s">
        <v>105</v>
      </c>
      <c r="AD7" s="8"/>
      <c r="AE7" s="8"/>
      <c r="AF7" s="27" t="str">
        <f t="shared" si="0"/>
        <v/>
      </c>
      <c r="AG7" s="27" t="str">
        <f t="shared" si="0"/>
        <v/>
      </c>
      <c r="AH7" s="27" t="str">
        <f t="shared" si="0"/>
        <v/>
      </c>
      <c r="AI7" s="27" t="str">
        <f t="shared" si="0"/>
        <v/>
      </c>
      <c r="AJ7" s="27" t="str">
        <f t="shared" si="0"/>
        <v/>
      </c>
      <c r="AK7" s="27" t="str">
        <f t="shared" si="0"/>
        <v/>
      </c>
      <c r="AL7" s="27" t="str">
        <f t="shared" si="0"/>
        <v/>
      </c>
      <c r="AM7" s="27" t="str">
        <f t="shared" si="0"/>
        <v/>
      </c>
      <c r="AN7" s="27" t="str">
        <f t="shared" si="0"/>
        <v/>
      </c>
      <c r="AO7" s="27" t="str">
        <f t="shared" si="0"/>
        <v/>
      </c>
      <c r="AP7" s="1"/>
      <c r="AQ7" s="28"/>
      <c r="AR7" s="29" t="s">
        <v>117</v>
      </c>
      <c r="AS7" s="30" t="str">
        <f t="shared" si="1"/>
        <v>---</v>
      </c>
      <c r="AT7" s="50" t="e">
        <f>VALUE(IF(AS7="---","",VLOOKUP(AS7,List16783456791023121314151617234567456[],2,FALSE)))</f>
        <v>#VALUE!</v>
      </c>
      <c r="AU7" s="1" t="str">
        <f t="shared" si="2"/>
        <v>---</v>
      </c>
      <c r="AV7" s="1" t="e">
        <f>VALUE(IF(AU7="---","",VLOOKUP(AU7,List16783456791023121314151617234567456[],2,FALSE)))</f>
        <v>#VALUE!</v>
      </c>
      <c r="AW7" s="1" t="str">
        <f t="shared" si="4"/>
        <v>---</v>
      </c>
      <c r="AX7" s="1" t="str">
        <f t="shared" si="3"/>
        <v>---</v>
      </c>
      <c r="AY7" s="1"/>
      <c r="AZ7" s="1"/>
      <c r="BA7" s="1"/>
      <c r="BB7" s="1"/>
      <c r="BC7" s="1"/>
      <c r="BD7" s="29" t="s">
        <v>117</v>
      </c>
      <c r="BE7" s="161" t="str">
        <f>IF(H7="---","",VLOOKUP(H7,List16783456791023121314151617234567456[],2,FALSE))</f>
        <v/>
      </c>
      <c r="BF7" s="161" t="str">
        <f>IF(I7="---","",VLOOKUP(I7,List16783456791023121314151617234567456[],2,FALSE))</f>
        <v/>
      </c>
      <c r="BG7" s="161" t="str">
        <f>IF(J7="---","",VLOOKUP(J7,List16783456791023121314151617234567456[],2,FALSE))</f>
        <v/>
      </c>
      <c r="BH7" s="161" t="str">
        <f>IF(K7="---","",VLOOKUP(K7,List16783456791023121314151617234567456[],2,FALSE))</f>
        <v/>
      </c>
      <c r="BI7" s="161" t="str">
        <f>IF(L7="---","",VLOOKUP(L7,List16783456791023121314151617234567456[],2,FALSE))</f>
        <v/>
      </c>
      <c r="BJ7" s="161" t="str">
        <f>IF(M7="---","",VLOOKUP(M7,List16783456791023121314151617234567456[],2,FALSE))</f>
        <v/>
      </c>
      <c r="BK7" s="161" t="str">
        <f>IF(N7="---","",VLOOKUP(N7,List16783456791023121314151617234567456[],2,FALSE))</f>
        <v/>
      </c>
      <c r="BL7" s="161" t="str">
        <f>IF(O7="---","",VLOOKUP(O7,List16783456791023121314151617234567456[],2,FALSE))</f>
        <v/>
      </c>
      <c r="BM7" s="161" t="str">
        <f>IF(P7="---","",VLOOKUP(P7,List16783456791023121314151617234567456[],2,FALSE))</f>
        <v/>
      </c>
      <c r="BN7" s="161" t="str">
        <f>IF(Q7="---","",VLOOKUP(Q7,List16783456791023121314151617234567456[],2,FALSE))</f>
        <v/>
      </c>
      <c r="BO7" s="161" t="str">
        <f>IF(R7="---","",VLOOKUP(R7,List16783456791023121314151617234567456[],2,FALSE))</f>
        <v/>
      </c>
      <c r="BP7" s="29" t="s">
        <v>117</v>
      </c>
      <c r="BQ7" s="161" t="str">
        <f>IF(T7="---","",VLOOKUP(T7,List16783456791023121314151617234567456[],2,FALSE))</f>
        <v/>
      </c>
      <c r="BR7" s="161" t="str">
        <f>IF(U7="---","",VLOOKUP(U7,List16783456791023121314151617234567456[],2,FALSE))</f>
        <v/>
      </c>
      <c r="BS7" s="161" t="str">
        <f>IF(V7="---","",VLOOKUP(V7,List16783456791023121314151617234567456[],2,FALSE))</f>
        <v/>
      </c>
      <c r="BT7" s="161" t="str">
        <f>IF(W7="---","",VLOOKUP(W7,List16783456791023121314151617234567456[],2,FALSE))</f>
        <v/>
      </c>
      <c r="BU7" s="161" t="str">
        <f>IF(X7="---","",VLOOKUP(X7,List16783456791023121314151617234567456[],2,FALSE))</f>
        <v/>
      </c>
      <c r="BV7" s="161" t="str">
        <f>IF(Y7="---","",VLOOKUP(Y7,List16783456791023121314151617234567456[],2,FALSE))</f>
        <v/>
      </c>
      <c r="BW7" s="161" t="str">
        <f>IF(Z7="---","",VLOOKUP(Z7,List16783456791023121314151617234567456[],2,FALSE))</f>
        <v/>
      </c>
      <c r="BX7" s="161" t="str">
        <f>IF(AA7="---","",VLOOKUP(AA7,List16783456791023121314151617234567456[],2,FALSE))</f>
        <v/>
      </c>
      <c r="BY7" s="161" t="str">
        <f>IF(AB7="---","",VLOOKUP(AB7,List16783456791023121314151617234567456[],2,FALSE))</f>
        <v/>
      </c>
      <c r="BZ7" s="161" t="str">
        <f>IF(AC7="---","",VLOOKUP(AC7,List16783456791023121314151617234567456[],2,FALSE))</f>
        <v/>
      </c>
      <c r="CA7" s="8"/>
      <c r="CB7" s="1"/>
      <c r="CC7" s="8"/>
      <c r="CD7" s="1"/>
      <c r="CE7" s="8"/>
      <c r="CF7" s="1"/>
      <c r="CG7" s="8"/>
      <c r="CH7" s="1"/>
      <c r="CI7" s="8"/>
    </row>
    <row r="8" spans="2:87" ht="13.5" customHeight="1" thickBot="1">
      <c r="B8" s="283"/>
      <c r="C8" s="369"/>
      <c r="D8" s="370"/>
      <c r="E8" s="365" t="s">
        <v>118</v>
      </c>
      <c r="F8" s="21"/>
      <c r="G8" s="22"/>
      <c r="H8" s="367" t="s">
        <v>105</v>
      </c>
      <c r="I8" s="367" t="s">
        <v>105</v>
      </c>
      <c r="J8" s="367" t="s">
        <v>105</v>
      </c>
      <c r="K8" s="367" t="s">
        <v>105</v>
      </c>
      <c r="L8" s="367" t="s">
        <v>105</v>
      </c>
      <c r="M8" s="367" t="s">
        <v>105</v>
      </c>
      <c r="N8" s="25" t="s">
        <v>105</v>
      </c>
      <c r="O8" s="25" t="s">
        <v>105</v>
      </c>
      <c r="P8" s="25" t="s">
        <v>105</v>
      </c>
      <c r="Q8" s="25" t="s">
        <v>105</v>
      </c>
      <c r="R8" s="32" t="s">
        <v>105</v>
      </c>
      <c r="S8" s="1"/>
      <c r="T8" s="367" t="s">
        <v>105</v>
      </c>
      <c r="U8" s="367" t="s">
        <v>105</v>
      </c>
      <c r="V8" s="367" t="s">
        <v>105</v>
      </c>
      <c r="W8" s="367" t="s">
        <v>105</v>
      </c>
      <c r="X8" s="367" t="s">
        <v>105</v>
      </c>
      <c r="Y8" s="371" t="s">
        <v>105</v>
      </c>
      <c r="Z8" s="371" t="s">
        <v>105</v>
      </c>
      <c r="AA8" s="371" t="s">
        <v>105</v>
      </c>
      <c r="AB8" s="371" t="s">
        <v>105</v>
      </c>
      <c r="AC8" s="371" t="s">
        <v>105</v>
      </c>
      <c r="AD8" s="8"/>
      <c r="AE8" s="8"/>
      <c r="AF8" s="27" t="str">
        <f t="shared" si="0"/>
        <v/>
      </c>
      <c r="AG8" s="27" t="str">
        <f t="shared" si="0"/>
        <v/>
      </c>
      <c r="AH8" s="27" t="str">
        <f t="shared" si="0"/>
        <v/>
      </c>
      <c r="AI8" s="27" t="str">
        <f t="shared" si="0"/>
        <v/>
      </c>
      <c r="AJ8" s="27" t="str">
        <f t="shared" si="0"/>
        <v/>
      </c>
      <c r="AK8" s="27" t="str">
        <f t="shared" si="0"/>
        <v/>
      </c>
      <c r="AL8" s="27" t="str">
        <f t="shared" si="0"/>
        <v/>
      </c>
      <c r="AM8" s="27" t="str">
        <f t="shared" si="0"/>
        <v/>
      </c>
      <c r="AN8" s="27" t="str">
        <f t="shared" si="0"/>
        <v/>
      </c>
      <c r="AO8" s="27" t="str">
        <f t="shared" si="0"/>
        <v/>
      </c>
      <c r="AP8" s="1"/>
      <c r="AQ8" s="28"/>
      <c r="AR8" s="29" t="s">
        <v>119</v>
      </c>
      <c r="AS8" s="30" t="str">
        <f t="shared" si="1"/>
        <v>---</v>
      </c>
      <c r="AT8" s="50" t="e">
        <f>VALUE(IF(AS8="---","",VLOOKUP(AS8,List16783456791023121314151617234567456[],2,FALSE)))</f>
        <v>#VALUE!</v>
      </c>
      <c r="AU8" s="1" t="str">
        <f t="shared" si="2"/>
        <v>---</v>
      </c>
      <c r="AV8" s="1" t="e">
        <f>VALUE(IF(AU8="---","",VLOOKUP(AU8,List16783456791023121314151617234567456[],2,FALSE)))</f>
        <v>#VALUE!</v>
      </c>
      <c r="AW8" s="1" t="str">
        <f t="shared" si="4"/>
        <v>---</v>
      </c>
      <c r="AX8" s="1" t="str">
        <f t="shared" si="3"/>
        <v>---</v>
      </c>
      <c r="AY8" s="1"/>
      <c r="AZ8" s="1"/>
      <c r="BA8" s="1"/>
      <c r="BB8" s="1"/>
      <c r="BC8" s="1"/>
      <c r="BD8" s="29" t="s">
        <v>119</v>
      </c>
      <c r="BE8" s="161" t="str">
        <f>IF(H8="---","",VLOOKUP(H8,List16783456791023121314151617234567456[],2,FALSE))</f>
        <v/>
      </c>
      <c r="BF8" s="161" t="str">
        <f>IF(I8="---","",VLOOKUP(I8,List16783456791023121314151617234567456[],2,FALSE))</f>
        <v/>
      </c>
      <c r="BG8" s="161" t="str">
        <f>IF(J8="---","",VLOOKUP(J8,List16783456791023121314151617234567456[],2,FALSE))</f>
        <v/>
      </c>
      <c r="BH8" s="161" t="str">
        <f>IF(K8="---","",VLOOKUP(K8,List16783456791023121314151617234567456[],2,FALSE))</f>
        <v/>
      </c>
      <c r="BI8" s="161" t="str">
        <f>IF(L8="---","",VLOOKUP(L8,List16783456791023121314151617234567456[],2,FALSE))</f>
        <v/>
      </c>
      <c r="BJ8" s="161" t="str">
        <f>IF(M8="---","",VLOOKUP(M8,List16783456791023121314151617234567456[],2,FALSE))</f>
        <v/>
      </c>
      <c r="BK8" s="161" t="str">
        <f>IF(N8="---","",VLOOKUP(N8,List16783456791023121314151617234567456[],2,FALSE))</f>
        <v/>
      </c>
      <c r="BL8" s="161" t="str">
        <f>IF(O8="---","",VLOOKUP(O8,List16783456791023121314151617234567456[],2,FALSE))</f>
        <v/>
      </c>
      <c r="BM8" s="161" t="str">
        <f>IF(P8="---","",VLOOKUP(P8,List16783456791023121314151617234567456[],2,FALSE))</f>
        <v/>
      </c>
      <c r="BN8" s="161" t="str">
        <f>IF(Q8="---","",VLOOKUP(Q8,List16783456791023121314151617234567456[],2,FALSE))</f>
        <v/>
      </c>
      <c r="BO8" s="161" t="str">
        <f>IF(R8="---","",VLOOKUP(R8,List16783456791023121314151617234567456[],2,FALSE))</f>
        <v/>
      </c>
      <c r="BP8" s="29" t="s">
        <v>119</v>
      </c>
      <c r="BQ8" s="161" t="str">
        <f>IF(T8="---","",VLOOKUP(T8,List16783456791023121314151617234567456[],2,FALSE))</f>
        <v/>
      </c>
      <c r="BR8" s="161" t="str">
        <f>IF(U8="---","",VLOOKUP(U8,List16783456791023121314151617234567456[],2,FALSE))</f>
        <v/>
      </c>
      <c r="BS8" s="161" t="str">
        <f>IF(V8="---","",VLOOKUP(V8,List16783456791023121314151617234567456[],2,FALSE))</f>
        <v/>
      </c>
      <c r="BT8" s="161" t="str">
        <f>IF(W8="---","",VLOOKUP(W8,List16783456791023121314151617234567456[],2,FALSE))</f>
        <v/>
      </c>
      <c r="BU8" s="161" t="str">
        <f>IF(X8="---","",VLOOKUP(X8,List16783456791023121314151617234567456[],2,FALSE))</f>
        <v/>
      </c>
      <c r="BV8" s="161" t="str">
        <f>IF(Y8="---","",VLOOKUP(Y8,List16783456791023121314151617234567456[],2,FALSE))</f>
        <v/>
      </c>
      <c r="BW8" s="161" t="str">
        <f>IF(Z8="---","",VLOOKUP(Z8,List16783456791023121314151617234567456[],2,FALSE))</f>
        <v/>
      </c>
      <c r="BX8" s="161" t="str">
        <f>IF(AA8="---","",VLOOKUP(AA8,List16783456791023121314151617234567456[],2,FALSE))</f>
        <v/>
      </c>
      <c r="BY8" s="161" t="str">
        <f>IF(AB8="---","",VLOOKUP(AB8,List16783456791023121314151617234567456[],2,FALSE))</f>
        <v/>
      </c>
      <c r="BZ8" s="161" t="str">
        <f>IF(AC8="---","",VLOOKUP(AC8,List16783456791023121314151617234567456[],2,FALSE))</f>
        <v/>
      </c>
      <c r="CA8" s="8"/>
      <c r="CB8" s="1"/>
      <c r="CC8" s="8"/>
      <c r="CD8" s="1"/>
      <c r="CE8" s="8"/>
      <c r="CF8" s="1"/>
      <c r="CG8" s="8"/>
      <c r="CH8" s="1"/>
      <c r="CI8" s="8"/>
    </row>
    <row r="9" spans="2:87" ht="13.5" customHeight="1" thickBot="1">
      <c r="B9" s="283"/>
      <c r="C9" s="363" t="s">
        <v>232</v>
      </c>
      <c r="D9" s="364"/>
      <c r="E9" s="365" t="s">
        <v>233</v>
      </c>
      <c r="F9" s="21"/>
      <c r="G9" s="22"/>
      <c r="H9" s="367" t="s">
        <v>105</v>
      </c>
      <c r="I9" s="367" t="s">
        <v>105</v>
      </c>
      <c r="J9" s="367" t="s">
        <v>105</v>
      </c>
      <c r="K9" s="367" t="s">
        <v>105</v>
      </c>
      <c r="L9" s="367" t="s">
        <v>105</v>
      </c>
      <c r="M9" s="367" t="s">
        <v>105</v>
      </c>
      <c r="N9" s="25" t="s">
        <v>105</v>
      </c>
      <c r="O9" s="25" t="s">
        <v>105</v>
      </c>
      <c r="P9" s="25" t="s">
        <v>105</v>
      </c>
      <c r="Q9" s="25" t="s">
        <v>105</v>
      </c>
      <c r="R9" s="32" t="s">
        <v>105</v>
      </c>
      <c r="S9" s="1"/>
      <c r="T9" s="367" t="s">
        <v>105</v>
      </c>
      <c r="U9" s="367" t="s">
        <v>105</v>
      </c>
      <c r="V9" s="367" t="s">
        <v>105</v>
      </c>
      <c r="W9" s="367" t="s">
        <v>105</v>
      </c>
      <c r="X9" s="367" t="s">
        <v>105</v>
      </c>
      <c r="Y9" s="371" t="s">
        <v>105</v>
      </c>
      <c r="Z9" s="371" t="s">
        <v>105</v>
      </c>
      <c r="AA9" s="371" t="s">
        <v>105</v>
      </c>
      <c r="AB9" s="371" t="s">
        <v>105</v>
      </c>
      <c r="AC9" s="371" t="s">
        <v>105</v>
      </c>
      <c r="AD9" s="8"/>
      <c r="AE9" s="8"/>
      <c r="AF9" s="27" t="str">
        <f t="shared" si="0"/>
        <v/>
      </c>
      <c r="AG9" s="27" t="str">
        <f t="shared" si="0"/>
        <v/>
      </c>
      <c r="AH9" s="27" t="str">
        <f t="shared" si="0"/>
        <v/>
      </c>
      <c r="AI9" s="27" t="str">
        <f t="shared" si="0"/>
        <v/>
      </c>
      <c r="AJ9" s="27" t="str">
        <f t="shared" si="0"/>
        <v/>
      </c>
      <c r="AK9" s="27" t="str">
        <f t="shared" si="0"/>
        <v/>
      </c>
      <c r="AL9" s="27" t="str">
        <f t="shared" si="0"/>
        <v/>
      </c>
      <c r="AM9" s="27" t="str">
        <f t="shared" si="0"/>
        <v/>
      </c>
      <c r="AN9" s="27" t="str">
        <f t="shared" si="0"/>
        <v/>
      </c>
      <c r="AO9" s="27" t="str">
        <f t="shared" si="0"/>
        <v/>
      </c>
      <c r="AP9" s="1"/>
      <c r="AQ9" s="28"/>
      <c r="AR9" s="29" t="s">
        <v>234</v>
      </c>
      <c r="AS9" s="30" t="str">
        <f t="shared" si="1"/>
        <v>---</v>
      </c>
      <c r="AT9" s="50" t="e">
        <f>VALUE(IF(AS9="---","",VLOOKUP(AS9,List16783456791023121314151617234567456[],2,FALSE)))</f>
        <v>#VALUE!</v>
      </c>
      <c r="AU9" s="1" t="str">
        <f t="shared" si="2"/>
        <v>---</v>
      </c>
      <c r="AV9" s="1" t="e">
        <f>VALUE(IF(AU9="---","",VLOOKUP(AU9,List16783456791023121314151617234567456[],2,FALSE)))</f>
        <v>#VALUE!</v>
      </c>
      <c r="AW9" s="1" t="str">
        <f t="shared" si="4"/>
        <v>---</v>
      </c>
      <c r="AX9" s="1" t="str">
        <f t="shared" si="3"/>
        <v>---</v>
      </c>
      <c r="AY9" s="1"/>
      <c r="AZ9" s="1"/>
      <c r="BA9" s="1"/>
      <c r="BB9" s="1"/>
      <c r="BC9" s="1"/>
      <c r="BD9" s="29" t="s">
        <v>234</v>
      </c>
      <c r="BE9" s="161" t="str">
        <f>IF(H9="---","",VLOOKUP(H9,List16783456791023121314151617234567456[],2,FALSE))</f>
        <v/>
      </c>
      <c r="BF9" s="161" t="str">
        <f>IF(I9="---","",VLOOKUP(I9,List16783456791023121314151617234567456[],2,FALSE))</f>
        <v/>
      </c>
      <c r="BG9" s="161" t="str">
        <f>IF(J9="---","",VLOOKUP(J9,List16783456791023121314151617234567456[],2,FALSE))</f>
        <v/>
      </c>
      <c r="BH9" s="161" t="str">
        <f>IF(K9="---","",VLOOKUP(K9,List16783456791023121314151617234567456[],2,FALSE))</f>
        <v/>
      </c>
      <c r="BI9" s="161" t="str">
        <f>IF(L9="---","",VLOOKUP(L9,List16783456791023121314151617234567456[],2,FALSE))</f>
        <v/>
      </c>
      <c r="BJ9" s="161" t="str">
        <f>IF(M9="---","",VLOOKUP(M9,List16783456791023121314151617234567456[],2,FALSE))</f>
        <v/>
      </c>
      <c r="BK9" s="161" t="str">
        <f>IF(N9="---","",VLOOKUP(N9,List16783456791023121314151617234567456[],2,FALSE))</f>
        <v/>
      </c>
      <c r="BL9" s="161" t="str">
        <f>IF(O9="---","",VLOOKUP(O9,List16783456791023121314151617234567456[],2,FALSE))</f>
        <v/>
      </c>
      <c r="BM9" s="161" t="str">
        <f>IF(P9="---","",VLOOKUP(P9,List16783456791023121314151617234567456[],2,FALSE))</f>
        <v/>
      </c>
      <c r="BN9" s="161" t="str">
        <f>IF(Q9="---","",VLOOKUP(Q9,List16783456791023121314151617234567456[],2,FALSE))</f>
        <v/>
      </c>
      <c r="BO9" s="161" t="str">
        <f>IF(R9="---","",VLOOKUP(R9,List16783456791023121314151617234567456[],2,FALSE))</f>
        <v/>
      </c>
      <c r="BP9" s="29" t="s">
        <v>234</v>
      </c>
      <c r="BQ9" s="161" t="str">
        <f>IF(T9="---","",VLOOKUP(T9,List16783456791023121314151617234567456[],2,FALSE))</f>
        <v/>
      </c>
      <c r="BR9" s="161" t="str">
        <f>IF(U9="---","",VLOOKUP(U9,List16783456791023121314151617234567456[],2,FALSE))</f>
        <v/>
      </c>
      <c r="BS9" s="161" t="str">
        <f>IF(V9="---","",VLOOKUP(V9,List16783456791023121314151617234567456[],2,FALSE))</f>
        <v/>
      </c>
      <c r="BT9" s="161" t="str">
        <f>IF(W9="---","",VLOOKUP(W9,List16783456791023121314151617234567456[],2,FALSE))</f>
        <v/>
      </c>
      <c r="BU9" s="161" t="str">
        <f>IF(X9="---","",VLOOKUP(X9,List16783456791023121314151617234567456[],2,FALSE))</f>
        <v/>
      </c>
      <c r="BV9" s="161" t="str">
        <f>IF(Y9="---","",VLOOKUP(Y9,List16783456791023121314151617234567456[],2,FALSE))</f>
        <v/>
      </c>
      <c r="BW9" s="161" t="str">
        <f>IF(Z9="---","",VLOOKUP(Z9,List16783456791023121314151617234567456[],2,FALSE))</f>
        <v/>
      </c>
      <c r="BX9" s="161" t="str">
        <f>IF(AA9="---","",VLOOKUP(AA9,List16783456791023121314151617234567456[],2,FALSE))</f>
        <v/>
      </c>
      <c r="BY9" s="161" t="str">
        <f>IF(AB9="---","",VLOOKUP(AB9,List16783456791023121314151617234567456[],2,FALSE))</f>
        <v/>
      </c>
      <c r="BZ9" s="161" t="str">
        <f>IF(AC9="---","",VLOOKUP(AC9,List16783456791023121314151617234567456[],2,FALSE))</f>
        <v/>
      </c>
      <c r="CA9" s="8"/>
      <c r="CB9" s="1"/>
      <c r="CC9" s="8"/>
      <c r="CD9" s="1"/>
      <c r="CE9" s="8"/>
      <c r="CF9" s="1"/>
      <c r="CG9" s="8"/>
      <c r="CH9" s="1"/>
      <c r="CI9" s="8"/>
    </row>
    <row r="10" spans="2:87" ht="13.5" customHeight="1" thickBot="1">
      <c r="B10" s="283"/>
      <c r="C10" s="372"/>
      <c r="D10" s="373"/>
      <c r="E10" s="365" t="s">
        <v>235</v>
      </c>
      <c r="F10" s="21"/>
      <c r="G10" s="22"/>
      <c r="H10" s="367" t="s">
        <v>105</v>
      </c>
      <c r="I10" s="367" t="s">
        <v>105</v>
      </c>
      <c r="J10" s="367" t="s">
        <v>105</v>
      </c>
      <c r="K10" s="367" t="s">
        <v>105</v>
      </c>
      <c r="L10" s="367" t="s">
        <v>105</v>
      </c>
      <c r="M10" s="367" t="s">
        <v>105</v>
      </c>
      <c r="N10" s="25" t="s">
        <v>105</v>
      </c>
      <c r="O10" s="25" t="s">
        <v>105</v>
      </c>
      <c r="P10" s="25" t="s">
        <v>105</v>
      </c>
      <c r="Q10" s="25" t="s">
        <v>105</v>
      </c>
      <c r="R10" s="32" t="s">
        <v>105</v>
      </c>
      <c r="S10" s="1"/>
      <c r="T10" s="367" t="s">
        <v>105</v>
      </c>
      <c r="U10" s="367" t="s">
        <v>105</v>
      </c>
      <c r="V10" s="367" t="s">
        <v>105</v>
      </c>
      <c r="W10" s="367" t="s">
        <v>105</v>
      </c>
      <c r="X10" s="367" t="s">
        <v>105</v>
      </c>
      <c r="Y10" s="371" t="s">
        <v>105</v>
      </c>
      <c r="Z10" s="371" t="s">
        <v>105</v>
      </c>
      <c r="AA10" s="371" t="s">
        <v>105</v>
      </c>
      <c r="AB10" s="371" t="s">
        <v>105</v>
      </c>
      <c r="AC10" s="371" t="s">
        <v>105</v>
      </c>
      <c r="AD10" s="8"/>
      <c r="AE10" s="8"/>
      <c r="AF10" s="27" t="str">
        <f t="shared" si="0"/>
        <v/>
      </c>
      <c r="AG10" s="27" t="str">
        <f t="shared" si="0"/>
        <v/>
      </c>
      <c r="AH10" s="27" t="str">
        <f t="shared" si="0"/>
        <v/>
      </c>
      <c r="AI10" s="27" t="str">
        <f t="shared" si="0"/>
        <v/>
      </c>
      <c r="AJ10" s="27" t="str">
        <f t="shared" si="0"/>
        <v/>
      </c>
      <c r="AK10" s="27" t="str">
        <f t="shared" si="0"/>
        <v/>
      </c>
      <c r="AL10" s="27" t="str">
        <f t="shared" si="0"/>
        <v/>
      </c>
      <c r="AM10" s="27" t="str">
        <f t="shared" si="0"/>
        <v/>
      </c>
      <c r="AN10" s="27" t="str">
        <f t="shared" si="0"/>
        <v/>
      </c>
      <c r="AO10" s="27" t="str">
        <f t="shared" si="0"/>
        <v/>
      </c>
      <c r="AP10" s="1"/>
      <c r="AQ10" s="28"/>
      <c r="AR10" s="29" t="s">
        <v>236</v>
      </c>
      <c r="AS10" s="30" t="str">
        <f t="shared" si="1"/>
        <v>---</v>
      </c>
      <c r="AT10" s="50" t="e">
        <f>VALUE(IF(AS10="---","",VLOOKUP(AS10,List16783456791023121314151617234567456[],2,FALSE)))</f>
        <v>#VALUE!</v>
      </c>
      <c r="AU10" s="1" t="str">
        <f t="shared" si="2"/>
        <v>---</v>
      </c>
      <c r="AV10" s="1" t="e">
        <f>VALUE(IF(AU10="---","",VLOOKUP(AU10,List16783456791023121314151617234567456[],2,FALSE)))</f>
        <v>#VALUE!</v>
      </c>
      <c r="AW10" s="1" t="str">
        <f t="shared" si="4"/>
        <v>---</v>
      </c>
      <c r="AX10" s="1" t="str">
        <f t="shared" si="3"/>
        <v>---</v>
      </c>
      <c r="AY10" s="1"/>
      <c r="AZ10" s="1"/>
      <c r="BA10" s="1"/>
      <c r="BB10" s="1"/>
      <c r="BC10" s="1"/>
      <c r="BD10" s="29" t="s">
        <v>236</v>
      </c>
      <c r="BE10" s="161" t="str">
        <f>IF(H10="---","",VLOOKUP(H10,List16783456791023121314151617234567456[],2,FALSE))</f>
        <v/>
      </c>
      <c r="BF10" s="161" t="str">
        <f>IF(I10="---","",VLOOKUP(I10,List16783456791023121314151617234567456[],2,FALSE))</f>
        <v/>
      </c>
      <c r="BG10" s="161" t="str">
        <f>IF(J10="---","",VLOOKUP(J10,List16783456791023121314151617234567456[],2,FALSE))</f>
        <v/>
      </c>
      <c r="BH10" s="161" t="str">
        <f>IF(K10="---","",VLOOKUP(K10,List16783456791023121314151617234567456[],2,FALSE))</f>
        <v/>
      </c>
      <c r="BI10" s="161" t="str">
        <f>IF(L10="---","",VLOOKUP(L10,List16783456791023121314151617234567456[],2,FALSE))</f>
        <v/>
      </c>
      <c r="BJ10" s="161" t="str">
        <f>IF(M10="---","",VLOOKUP(M10,List16783456791023121314151617234567456[],2,FALSE))</f>
        <v/>
      </c>
      <c r="BK10" s="161" t="str">
        <f>IF(N10="---","",VLOOKUP(N10,List16783456791023121314151617234567456[],2,FALSE))</f>
        <v/>
      </c>
      <c r="BL10" s="161" t="str">
        <f>IF(O10="---","",VLOOKUP(O10,List16783456791023121314151617234567456[],2,FALSE))</f>
        <v/>
      </c>
      <c r="BM10" s="161" t="str">
        <f>IF(P10="---","",VLOOKUP(P10,List16783456791023121314151617234567456[],2,FALSE))</f>
        <v/>
      </c>
      <c r="BN10" s="161" t="str">
        <f>IF(Q10="---","",VLOOKUP(Q10,List16783456791023121314151617234567456[],2,FALSE))</f>
        <v/>
      </c>
      <c r="BO10" s="161" t="str">
        <f>IF(R10="---","",VLOOKUP(R10,List16783456791023121314151617234567456[],2,FALSE))</f>
        <v/>
      </c>
      <c r="BP10" s="29" t="s">
        <v>236</v>
      </c>
      <c r="BQ10" s="161" t="str">
        <f>IF(T10="---","",VLOOKUP(T10,List16783456791023121314151617234567456[],2,FALSE))</f>
        <v/>
      </c>
      <c r="BR10" s="161" t="str">
        <f>IF(U10="---","",VLOOKUP(U10,List16783456791023121314151617234567456[],2,FALSE))</f>
        <v/>
      </c>
      <c r="BS10" s="161" t="str">
        <f>IF(V10="---","",VLOOKUP(V10,List16783456791023121314151617234567456[],2,FALSE))</f>
        <v/>
      </c>
      <c r="BT10" s="161" t="str">
        <f>IF(W10="---","",VLOOKUP(W10,List16783456791023121314151617234567456[],2,FALSE))</f>
        <v/>
      </c>
      <c r="BU10" s="161" t="str">
        <f>IF(X10="---","",VLOOKUP(X10,List16783456791023121314151617234567456[],2,FALSE))</f>
        <v/>
      </c>
      <c r="BV10" s="161" t="str">
        <f>IF(Y10="---","",VLOOKUP(Y10,List16783456791023121314151617234567456[],2,FALSE))</f>
        <v/>
      </c>
      <c r="BW10" s="161" t="str">
        <f>IF(Z10="---","",VLOOKUP(Z10,List16783456791023121314151617234567456[],2,FALSE))</f>
        <v/>
      </c>
      <c r="BX10" s="161" t="str">
        <f>IF(AA10="---","",VLOOKUP(AA10,List16783456791023121314151617234567456[],2,FALSE))</f>
        <v/>
      </c>
      <c r="BY10" s="161" t="str">
        <f>IF(AB10="---","",VLOOKUP(AB10,List16783456791023121314151617234567456[],2,FALSE))</f>
        <v/>
      </c>
      <c r="BZ10" s="161" t="str">
        <f>IF(AC10="---","",VLOOKUP(AC10,List16783456791023121314151617234567456[],2,FALSE))</f>
        <v/>
      </c>
      <c r="CA10" s="8"/>
      <c r="CB10" s="1"/>
      <c r="CC10" s="8"/>
      <c r="CD10" s="1"/>
      <c r="CE10" s="8"/>
      <c r="CF10" s="1"/>
      <c r="CG10" s="8"/>
      <c r="CH10" s="1"/>
      <c r="CI10" s="8"/>
    </row>
    <row r="11" spans="2:87" ht="13.5" customHeight="1" thickBot="1">
      <c r="B11" s="284"/>
      <c r="C11" s="369"/>
      <c r="D11" s="370"/>
      <c r="E11" s="365" t="s">
        <v>237</v>
      </c>
      <c r="F11" s="21"/>
      <c r="G11" s="22"/>
      <c r="H11" s="367" t="s">
        <v>105</v>
      </c>
      <c r="I11" s="367" t="s">
        <v>105</v>
      </c>
      <c r="J11" s="367" t="s">
        <v>105</v>
      </c>
      <c r="K11" s="367" t="s">
        <v>105</v>
      </c>
      <c r="L11" s="367" t="s">
        <v>105</v>
      </c>
      <c r="M11" s="367" t="s">
        <v>105</v>
      </c>
      <c r="N11" s="25" t="s">
        <v>105</v>
      </c>
      <c r="O11" s="25" t="s">
        <v>105</v>
      </c>
      <c r="P11" s="25" t="s">
        <v>105</v>
      </c>
      <c r="Q11" s="25" t="s">
        <v>105</v>
      </c>
      <c r="R11" s="32" t="s">
        <v>105</v>
      </c>
      <c r="S11" s="1"/>
      <c r="T11" s="367" t="s">
        <v>105</v>
      </c>
      <c r="U11" s="367" t="s">
        <v>105</v>
      </c>
      <c r="V11" s="367" t="s">
        <v>105</v>
      </c>
      <c r="W11" s="367" t="s">
        <v>105</v>
      </c>
      <c r="X11" s="367" t="s">
        <v>105</v>
      </c>
      <c r="Y11" s="371" t="s">
        <v>105</v>
      </c>
      <c r="Z11" s="371" t="s">
        <v>105</v>
      </c>
      <c r="AA11" s="371" t="s">
        <v>105</v>
      </c>
      <c r="AB11" s="371" t="s">
        <v>105</v>
      </c>
      <c r="AC11" s="371" t="s">
        <v>105</v>
      </c>
      <c r="AD11" s="8"/>
      <c r="AE11" s="8"/>
      <c r="AF11" s="27" t="str">
        <f t="shared" si="0"/>
        <v/>
      </c>
      <c r="AG11" s="27" t="str">
        <f t="shared" si="0"/>
        <v/>
      </c>
      <c r="AH11" s="27" t="str">
        <f t="shared" si="0"/>
        <v/>
      </c>
      <c r="AI11" s="27" t="str">
        <f t="shared" si="0"/>
        <v/>
      </c>
      <c r="AJ11" s="27" t="str">
        <f t="shared" si="0"/>
        <v/>
      </c>
      <c r="AK11" s="27" t="str">
        <f t="shared" si="0"/>
        <v/>
      </c>
      <c r="AL11" s="27" t="str">
        <f t="shared" si="0"/>
        <v/>
      </c>
      <c r="AM11" s="27" t="str">
        <f t="shared" si="0"/>
        <v/>
      </c>
      <c r="AN11" s="27" t="str">
        <f t="shared" si="0"/>
        <v/>
      </c>
      <c r="AO11" s="27" t="str">
        <f t="shared" si="0"/>
        <v/>
      </c>
      <c r="AP11" s="1"/>
      <c r="AQ11" s="28"/>
      <c r="AR11" s="29" t="s">
        <v>238</v>
      </c>
      <c r="AS11" s="30" t="str">
        <f t="shared" si="1"/>
        <v>---</v>
      </c>
      <c r="AT11" s="50" t="e">
        <f>VALUE(IF(AS11="---","",VLOOKUP(AS11,List16783456791023121314151617234567456[],2,FALSE)))</f>
        <v>#VALUE!</v>
      </c>
      <c r="AU11" s="1" t="str">
        <f t="shared" si="2"/>
        <v>---</v>
      </c>
      <c r="AV11" s="1" t="e">
        <f>VALUE(IF(AU11="---","",VLOOKUP(AU11,List16783456791023121314151617234567456[],2,FALSE)))</f>
        <v>#VALUE!</v>
      </c>
      <c r="AW11" s="1" t="str">
        <f t="shared" si="4"/>
        <v>---</v>
      </c>
      <c r="AX11" s="1" t="str">
        <f t="shared" si="3"/>
        <v>---</v>
      </c>
      <c r="AY11" s="1"/>
      <c r="AZ11" s="1"/>
      <c r="BA11" s="1"/>
      <c r="BB11" s="1"/>
      <c r="BC11" s="1"/>
      <c r="BD11" s="29" t="s">
        <v>238</v>
      </c>
      <c r="BE11" s="161" t="str">
        <f>IF(H11="---","",VLOOKUP(H11,List16783456791023121314151617234567456[],2,FALSE))</f>
        <v/>
      </c>
      <c r="BF11" s="161" t="str">
        <f>IF(I11="---","",VLOOKUP(I11,List16783456791023121314151617234567456[],2,FALSE))</f>
        <v/>
      </c>
      <c r="BG11" s="161" t="str">
        <f>IF(J11="---","",VLOOKUP(J11,List16783456791023121314151617234567456[],2,FALSE))</f>
        <v/>
      </c>
      <c r="BH11" s="161" t="str">
        <f>IF(K11="---","",VLOOKUP(K11,List16783456791023121314151617234567456[],2,FALSE))</f>
        <v/>
      </c>
      <c r="BI11" s="161" t="str">
        <f>IF(L11="---","",VLOOKUP(L11,List16783456791023121314151617234567456[],2,FALSE))</f>
        <v/>
      </c>
      <c r="BJ11" s="161" t="str">
        <f>IF(M11="---","",VLOOKUP(M11,List16783456791023121314151617234567456[],2,FALSE))</f>
        <v/>
      </c>
      <c r="BK11" s="161" t="str">
        <f>IF(N11="---","",VLOOKUP(N11,List16783456791023121314151617234567456[],2,FALSE))</f>
        <v/>
      </c>
      <c r="BL11" s="161" t="str">
        <f>IF(O11="---","",VLOOKUP(O11,List16783456791023121314151617234567456[],2,FALSE))</f>
        <v/>
      </c>
      <c r="BM11" s="161" t="str">
        <f>IF(P11="---","",VLOOKUP(P11,List16783456791023121314151617234567456[],2,FALSE))</f>
        <v/>
      </c>
      <c r="BN11" s="161" t="str">
        <f>IF(Q11="---","",VLOOKUP(Q11,List16783456791023121314151617234567456[],2,FALSE))</f>
        <v/>
      </c>
      <c r="BO11" s="161" t="str">
        <f>IF(R11="---","",VLOOKUP(R11,List16783456791023121314151617234567456[],2,FALSE))</f>
        <v/>
      </c>
      <c r="BP11" s="29" t="s">
        <v>238</v>
      </c>
      <c r="BQ11" s="161" t="str">
        <f>IF(T11="---","",VLOOKUP(T11,List16783456791023121314151617234567456[],2,FALSE))</f>
        <v/>
      </c>
      <c r="BR11" s="161" t="str">
        <f>IF(U11="---","",VLOOKUP(U11,List16783456791023121314151617234567456[],2,FALSE))</f>
        <v/>
      </c>
      <c r="BS11" s="161" t="str">
        <f>IF(V11="---","",VLOOKUP(V11,List16783456791023121314151617234567456[],2,FALSE))</f>
        <v/>
      </c>
      <c r="BT11" s="161" t="str">
        <f>IF(W11="---","",VLOOKUP(W11,List16783456791023121314151617234567456[],2,FALSE))</f>
        <v/>
      </c>
      <c r="BU11" s="161" t="str">
        <f>IF(X11="---","",VLOOKUP(X11,List16783456791023121314151617234567456[],2,FALSE))</f>
        <v/>
      </c>
      <c r="BV11" s="161" t="str">
        <f>IF(Y11="---","",VLOOKUP(Y11,List16783456791023121314151617234567456[],2,FALSE))</f>
        <v/>
      </c>
      <c r="BW11" s="161" t="str">
        <f>IF(Z11="---","",VLOOKUP(Z11,List16783456791023121314151617234567456[],2,FALSE))</f>
        <v/>
      </c>
      <c r="BX11" s="161" t="str">
        <f>IF(AA11="---","",VLOOKUP(AA11,List16783456791023121314151617234567456[],2,FALSE))</f>
        <v/>
      </c>
      <c r="BY11" s="161" t="str">
        <f>IF(AB11="---","",VLOOKUP(AB11,List16783456791023121314151617234567456[],2,FALSE))</f>
        <v/>
      </c>
      <c r="BZ11" s="161" t="str">
        <f>IF(AC11="---","",VLOOKUP(AC11,List16783456791023121314151617234567456[],2,FALSE))</f>
        <v/>
      </c>
      <c r="CA11" s="8"/>
      <c r="CB11" s="1"/>
      <c r="CC11" s="8"/>
      <c r="CD11" s="1"/>
      <c r="CE11" s="8"/>
      <c r="CF11" s="1"/>
      <c r="CG11" s="8"/>
      <c r="CH11" s="1"/>
      <c r="CI11" s="8"/>
    </row>
    <row r="12" spans="2:87" ht="13.5" customHeight="1" thickBot="1">
      <c r="B12" s="283">
        <v>2</v>
      </c>
      <c r="C12" s="374" t="s">
        <v>120</v>
      </c>
      <c r="D12" s="375"/>
      <c r="E12" s="365" t="s">
        <v>121</v>
      </c>
      <c r="F12" s="198"/>
      <c r="G12" s="199"/>
      <c r="H12" s="367" t="s">
        <v>105</v>
      </c>
      <c r="I12" s="367" t="s">
        <v>105</v>
      </c>
      <c r="J12" s="367" t="s">
        <v>105</v>
      </c>
      <c r="K12" s="367" t="s">
        <v>105</v>
      </c>
      <c r="L12" s="367" t="s">
        <v>105</v>
      </c>
      <c r="M12" s="367" t="s">
        <v>105</v>
      </c>
      <c r="N12" s="25" t="s">
        <v>105</v>
      </c>
      <c r="O12" s="25" t="s">
        <v>105</v>
      </c>
      <c r="P12" s="25" t="s">
        <v>105</v>
      </c>
      <c r="Q12" s="25" t="s">
        <v>105</v>
      </c>
      <c r="R12" s="32" t="s">
        <v>105</v>
      </c>
      <c r="S12" s="1"/>
      <c r="T12" s="367" t="s">
        <v>105</v>
      </c>
      <c r="U12" s="367" t="s">
        <v>105</v>
      </c>
      <c r="V12" s="367" t="s">
        <v>105</v>
      </c>
      <c r="W12" s="367" t="s">
        <v>105</v>
      </c>
      <c r="X12" s="367" t="s">
        <v>105</v>
      </c>
      <c r="Y12" s="371" t="s">
        <v>105</v>
      </c>
      <c r="Z12" s="371" t="s">
        <v>105</v>
      </c>
      <c r="AA12" s="371" t="s">
        <v>105</v>
      </c>
      <c r="AB12" s="371" t="s">
        <v>105</v>
      </c>
      <c r="AC12" s="371" t="s">
        <v>105</v>
      </c>
      <c r="AD12" s="8"/>
      <c r="AE12" s="8"/>
      <c r="AF12" s="27" t="str">
        <f t="shared" si="0"/>
        <v/>
      </c>
      <c r="AG12" s="27" t="str">
        <f t="shared" si="0"/>
        <v/>
      </c>
      <c r="AH12" s="27" t="str">
        <f t="shared" si="0"/>
        <v/>
      </c>
      <c r="AI12" s="27" t="str">
        <f t="shared" si="0"/>
        <v/>
      </c>
      <c r="AJ12" s="27" t="str">
        <f t="shared" si="0"/>
        <v/>
      </c>
      <c r="AK12" s="27" t="str">
        <f t="shared" si="0"/>
        <v/>
      </c>
      <c r="AL12" s="27" t="str">
        <f t="shared" si="0"/>
        <v/>
      </c>
      <c r="AM12" s="27" t="str">
        <f t="shared" si="0"/>
        <v/>
      </c>
      <c r="AN12" s="27" t="str">
        <f t="shared" si="0"/>
        <v/>
      </c>
      <c r="AO12" s="27" t="str">
        <f t="shared" si="0"/>
        <v/>
      </c>
      <c r="AP12" s="1"/>
      <c r="AQ12" s="28"/>
      <c r="AR12" s="29" t="s">
        <v>122</v>
      </c>
      <c r="AS12" s="30" t="str">
        <f t="shared" si="1"/>
        <v>---</v>
      </c>
      <c r="AT12" s="50" t="e">
        <f>VALUE(IF(AS12="---","",VLOOKUP(AS12,List16783456791023121314151617234567456[],2,FALSE)))</f>
        <v>#VALUE!</v>
      </c>
      <c r="AU12" s="1" t="str">
        <f t="shared" si="2"/>
        <v>---</v>
      </c>
      <c r="AV12" s="1" t="e">
        <f>VALUE(IF(AU12="---","",VLOOKUP(AU12,List16783456791023121314151617234567456[],2,FALSE)))</f>
        <v>#VALUE!</v>
      </c>
      <c r="AW12" s="1" t="str">
        <f t="shared" si="4"/>
        <v>---</v>
      </c>
      <c r="AX12" s="1" t="str">
        <f t="shared" si="3"/>
        <v>---</v>
      </c>
      <c r="AY12" s="1"/>
      <c r="AZ12" s="1"/>
      <c r="BA12" s="1"/>
      <c r="BB12" s="1"/>
      <c r="BC12" s="1"/>
      <c r="BD12" s="29" t="s">
        <v>122</v>
      </c>
      <c r="BE12" s="161" t="str">
        <f>IF(H12="---","",VLOOKUP(H12,List16783456791023121314151617234567456[],2,FALSE))</f>
        <v/>
      </c>
      <c r="BF12" s="161" t="str">
        <f>IF(I12="---","",VLOOKUP(I12,List16783456791023121314151617234567456[],2,FALSE))</f>
        <v/>
      </c>
      <c r="BG12" s="161" t="str">
        <f>IF(J12="---","",VLOOKUP(J12,List16783456791023121314151617234567456[],2,FALSE))</f>
        <v/>
      </c>
      <c r="BH12" s="161" t="str">
        <f>IF(K12="---","",VLOOKUP(K12,List16783456791023121314151617234567456[],2,FALSE))</f>
        <v/>
      </c>
      <c r="BI12" s="161" t="str">
        <f>IF(L12="---","",VLOOKUP(L12,List16783456791023121314151617234567456[],2,FALSE))</f>
        <v/>
      </c>
      <c r="BJ12" s="161" t="str">
        <f>IF(M12="---","",VLOOKUP(M12,List16783456791023121314151617234567456[],2,FALSE))</f>
        <v/>
      </c>
      <c r="BK12" s="161" t="str">
        <f>IF(N12="---","",VLOOKUP(N12,List16783456791023121314151617234567456[],2,FALSE))</f>
        <v/>
      </c>
      <c r="BL12" s="161" t="str">
        <f>IF(O12="---","",VLOOKUP(O12,List16783456791023121314151617234567456[],2,FALSE))</f>
        <v/>
      </c>
      <c r="BM12" s="161" t="str">
        <f>IF(P12="---","",VLOOKUP(P12,List16783456791023121314151617234567456[],2,FALSE))</f>
        <v/>
      </c>
      <c r="BN12" s="161" t="str">
        <f>IF(Q12="---","",VLOOKUP(Q12,List16783456791023121314151617234567456[],2,FALSE))</f>
        <v/>
      </c>
      <c r="BO12" s="161" t="str">
        <f>IF(R12="---","",VLOOKUP(R12,List16783456791023121314151617234567456[],2,FALSE))</f>
        <v/>
      </c>
      <c r="BP12" s="29" t="s">
        <v>122</v>
      </c>
      <c r="BQ12" s="161" t="str">
        <f>IF(T12="---","",VLOOKUP(T12,List16783456791023121314151617234567456[],2,FALSE))</f>
        <v/>
      </c>
      <c r="BR12" s="161" t="str">
        <f>IF(U12="---","",VLOOKUP(U12,List16783456791023121314151617234567456[],2,FALSE))</f>
        <v/>
      </c>
      <c r="BS12" s="161" t="str">
        <f>IF(V12="---","",VLOOKUP(V12,List16783456791023121314151617234567456[],2,FALSE))</f>
        <v/>
      </c>
      <c r="BT12" s="161" t="str">
        <f>IF(W12="---","",VLOOKUP(W12,List16783456791023121314151617234567456[],2,FALSE))</f>
        <v/>
      </c>
      <c r="BU12" s="161" t="str">
        <f>IF(X12="---","",VLOOKUP(X12,List16783456791023121314151617234567456[],2,FALSE))</f>
        <v/>
      </c>
      <c r="BV12" s="161" t="str">
        <f>IF(Y12="---","",VLOOKUP(Y12,List16783456791023121314151617234567456[],2,FALSE))</f>
        <v/>
      </c>
      <c r="BW12" s="161" t="str">
        <f>IF(Z12="---","",VLOOKUP(Z12,List16783456791023121314151617234567456[],2,FALSE))</f>
        <v/>
      </c>
      <c r="BX12" s="161" t="str">
        <f>IF(AA12="---","",VLOOKUP(AA12,List16783456791023121314151617234567456[],2,FALSE))</f>
        <v/>
      </c>
      <c r="BY12" s="161" t="str">
        <f>IF(AB12="---","",VLOOKUP(AB12,List16783456791023121314151617234567456[],2,FALSE))</f>
        <v/>
      </c>
      <c r="BZ12" s="161" t="str">
        <f>IF(AC12="---","",VLOOKUP(AC12,List16783456791023121314151617234567456[],2,FALSE))</f>
        <v/>
      </c>
      <c r="CA12" s="8"/>
      <c r="CB12" s="1"/>
      <c r="CC12" s="8"/>
      <c r="CD12" s="1"/>
      <c r="CE12" s="8"/>
      <c r="CF12" s="1"/>
      <c r="CG12" s="8"/>
      <c r="CH12" s="1"/>
      <c r="CI12" s="8"/>
    </row>
    <row r="13" spans="2:87" ht="13.5" customHeight="1" thickBot="1">
      <c r="B13" s="283"/>
      <c r="C13" s="374"/>
      <c r="D13" s="375"/>
      <c r="E13" s="365" t="s">
        <v>123</v>
      </c>
      <c r="F13" s="198"/>
      <c r="G13" s="199"/>
      <c r="H13" s="367" t="s">
        <v>105</v>
      </c>
      <c r="I13" s="367" t="s">
        <v>105</v>
      </c>
      <c r="J13" s="367" t="s">
        <v>105</v>
      </c>
      <c r="K13" s="367" t="s">
        <v>105</v>
      </c>
      <c r="L13" s="367" t="s">
        <v>105</v>
      </c>
      <c r="M13" s="367" t="s">
        <v>105</v>
      </c>
      <c r="N13" s="25" t="s">
        <v>105</v>
      </c>
      <c r="O13" s="25" t="s">
        <v>105</v>
      </c>
      <c r="P13" s="25" t="s">
        <v>105</v>
      </c>
      <c r="Q13" s="25" t="s">
        <v>105</v>
      </c>
      <c r="R13" s="32" t="s">
        <v>105</v>
      </c>
      <c r="S13" s="1"/>
      <c r="T13" s="367" t="s">
        <v>105</v>
      </c>
      <c r="U13" s="367" t="s">
        <v>105</v>
      </c>
      <c r="V13" s="367" t="s">
        <v>105</v>
      </c>
      <c r="W13" s="367" t="s">
        <v>105</v>
      </c>
      <c r="X13" s="367" t="s">
        <v>105</v>
      </c>
      <c r="Y13" s="371" t="s">
        <v>105</v>
      </c>
      <c r="Z13" s="371" t="s">
        <v>105</v>
      </c>
      <c r="AA13" s="371" t="s">
        <v>105</v>
      </c>
      <c r="AB13" s="371" t="s">
        <v>105</v>
      </c>
      <c r="AC13" s="371" t="s">
        <v>105</v>
      </c>
      <c r="AD13" s="8"/>
      <c r="AE13" s="8"/>
      <c r="AF13" s="27" t="str">
        <f t="shared" si="0"/>
        <v/>
      </c>
      <c r="AG13" s="27" t="str">
        <f t="shared" si="0"/>
        <v/>
      </c>
      <c r="AH13" s="27" t="str">
        <f t="shared" si="0"/>
        <v/>
      </c>
      <c r="AI13" s="27" t="str">
        <f t="shared" si="0"/>
        <v/>
      </c>
      <c r="AJ13" s="27" t="str">
        <f t="shared" si="0"/>
        <v/>
      </c>
      <c r="AK13" s="27" t="str">
        <f t="shared" si="0"/>
        <v/>
      </c>
      <c r="AL13" s="27" t="str">
        <f t="shared" si="0"/>
        <v/>
      </c>
      <c r="AM13" s="27" t="str">
        <f t="shared" si="0"/>
        <v/>
      </c>
      <c r="AN13" s="27" t="str">
        <f t="shared" si="0"/>
        <v/>
      </c>
      <c r="AO13" s="27" t="str">
        <f t="shared" si="0"/>
        <v/>
      </c>
      <c r="AP13" s="1"/>
      <c r="AQ13" s="28"/>
      <c r="AR13" s="29" t="s">
        <v>124</v>
      </c>
      <c r="AS13" s="30" t="str">
        <f t="shared" si="1"/>
        <v>---</v>
      </c>
      <c r="AT13" s="50" t="e">
        <f>VALUE(IF(AS13="---","",VLOOKUP(AS13,List16783456791023121314151617234567456[],2,FALSE)))</f>
        <v>#VALUE!</v>
      </c>
      <c r="AU13" s="1" t="str">
        <f t="shared" si="2"/>
        <v>---</v>
      </c>
      <c r="AV13" s="1" t="e">
        <f>VALUE(IF(AU13="---","",VLOOKUP(AU13,List16783456791023121314151617234567456[],2,FALSE)))</f>
        <v>#VALUE!</v>
      </c>
      <c r="AW13" s="1" t="str">
        <f t="shared" si="4"/>
        <v>---</v>
      </c>
      <c r="AX13" s="1" t="str">
        <f t="shared" si="3"/>
        <v>---</v>
      </c>
      <c r="AY13" s="1"/>
      <c r="AZ13" s="1"/>
      <c r="BA13" s="1"/>
      <c r="BB13" s="1"/>
      <c r="BC13" s="1"/>
      <c r="BD13" s="29" t="s">
        <v>124</v>
      </c>
      <c r="BE13" s="161" t="str">
        <f>IF(H13="---","",VLOOKUP(H13,List16783456791023121314151617234567456[],2,FALSE))</f>
        <v/>
      </c>
      <c r="BF13" s="161" t="str">
        <f>IF(I13="---","",VLOOKUP(I13,List16783456791023121314151617234567456[],2,FALSE))</f>
        <v/>
      </c>
      <c r="BG13" s="161" t="str">
        <f>IF(J13="---","",VLOOKUP(J13,List16783456791023121314151617234567456[],2,FALSE))</f>
        <v/>
      </c>
      <c r="BH13" s="161" t="str">
        <f>IF(K13="---","",VLOOKUP(K13,List16783456791023121314151617234567456[],2,FALSE))</f>
        <v/>
      </c>
      <c r="BI13" s="161" t="str">
        <f>IF(L13="---","",VLOOKUP(L13,List16783456791023121314151617234567456[],2,FALSE))</f>
        <v/>
      </c>
      <c r="BJ13" s="161" t="str">
        <f>IF(M13="---","",VLOOKUP(M13,List16783456791023121314151617234567456[],2,FALSE))</f>
        <v/>
      </c>
      <c r="BK13" s="161" t="str">
        <f>IF(N13="---","",VLOOKUP(N13,List16783456791023121314151617234567456[],2,FALSE))</f>
        <v/>
      </c>
      <c r="BL13" s="161" t="str">
        <f>IF(O13="---","",VLOOKUP(O13,List16783456791023121314151617234567456[],2,FALSE))</f>
        <v/>
      </c>
      <c r="BM13" s="161" t="str">
        <f>IF(P13="---","",VLOOKUP(P13,List16783456791023121314151617234567456[],2,FALSE))</f>
        <v/>
      </c>
      <c r="BN13" s="161" t="str">
        <f>IF(Q13="---","",VLOOKUP(Q13,List16783456791023121314151617234567456[],2,FALSE))</f>
        <v/>
      </c>
      <c r="BO13" s="161" t="str">
        <f>IF(R13="---","",VLOOKUP(R13,List16783456791023121314151617234567456[],2,FALSE))</f>
        <v/>
      </c>
      <c r="BP13" s="29" t="s">
        <v>124</v>
      </c>
      <c r="BQ13" s="161" t="str">
        <f>IF(T13="---","",VLOOKUP(T13,List16783456791023121314151617234567456[],2,FALSE))</f>
        <v/>
      </c>
      <c r="BR13" s="161" t="str">
        <f>IF(U13="---","",VLOOKUP(U13,List16783456791023121314151617234567456[],2,FALSE))</f>
        <v/>
      </c>
      <c r="BS13" s="161" t="str">
        <f>IF(V13="---","",VLOOKUP(V13,List16783456791023121314151617234567456[],2,FALSE))</f>
        <v/>
      </c>
      <c r="BT13" s="161" t="str">
        <f>IF(W13="---","",VLOOKUP(W13,List16783456791023121314151617234567456[],2,FALSE))</f>
        <v/>
      </c>
      <c r="BU13" s="161" t="str">
        <f>IF(X13="---","",VLOOKUP(X13,List16783456791023121314151617234567456[],2,FALSE))</f>
        <v/>
      </c>
      <c r="BV13" s="161" t="str">
        <f>IF(Y13="---","",VLOOKUP(Y13,List16783456791023121314151617234567456[],2,FALSE))</f>
        <v/>
      </c>
      <c r="BW13" s="161" t="str">
        <f>IF(Z13="---","",VLOOKUP(Z13,List16783456791023121314151617234567456[],2,FALSE))</f>
        <v/>
      </c>
      <c r="BX13" s="161" t="str">
        <f>IF(AA13="---","",VLOOKUP(AA13,List16783456791023121314151617234567456[],2,FALSE))</f>
        <v/>
      </c>
      <c r="BY13" s="161" t="str">
        <f>IF(AB13="---","",VLOOKUP(AB13,List16783456791023121314151617234567456[],2,FALSE))</f>
        <v/>
      </c>
      <c r="BZ13" s="161" t="str">
        <f>IF(AC13="---","",VLOOKUP(AC13,List16783456791023121314151617234567456[],2,FALSE))</f>
        <v/>
      </c>
      <c r="CA13" s="8"/>
      <c r="CB13" s="1"/>
      <c r="CC13" s="8"/>
      <c r="CD13" s="1"/>
      <c r="CE13" s="8"/>
      <c r="CF13" s="1"/>
      <c r="CG13" s="8"/>
      <c r="CH13" s="1"/>
      <c r="CI13" s="8"/>
    </row>
    <row r="14" spans="2:87" ht="13.5" customHeight="1" thickBot="1">
      <c r="B14" s="283"/>
      <c r="C14" s="374"/>
      <c r="D14" s="375"/>
      <c r="E14" s="365" t="s">
        <v>125</v>
      </c>
      <c r="F14" s="198"/>
      <c r="G14" s="199"/>
      <c r="H14" s="367" t="s">
        <v>105</v>
      </c>
      <c r="I14" s="367" t="s">
        <v>105</v>
      </c>
      <c r="J14" s="367" t="s">
        <v>105</v>
      </c>
      <c r="K14" s="367" t="s">
        <v>105</v>
      </c>
      <c r="L14" s="367" t="s">
        <v>105</v>
      </c>
      <c r="M14" s="367" t="s">
        <v>105</v>
      </c>
      <c r="N14" s="25" t="s">
        <v>105</v>
      </c>
      <c r="O14" s="25" t="s">
        <v>105</v>
      </c>
      <c r="P14" s="25" t="s">
        <v>105</v>
      </c>
      <c r="Q14" s="25" t="s">
        <v>105</v>
      </c>
      <c r="R14" s="32" t="s">
        <v>105</v>
      </c>
      <c r="S14" s="1"/>
      <c r="T14" s="367" t="s">
        <v>105</v>
      </c>
      <c r="U14" s="367" t="s">
        <v>105</v>
      </c>
      <c r="V14" s="367" t="s">
        <v>105</v>
      </c>
      <c r="W14" s="367" t="s">
        <v>105</v>
      </c>
      <c r="X14" s="367" t="s">
        <v>105</v>
      </c>
      <c r="Y14" s="371" t="s">
        <v>105</v>
      </c>
      <c r="Z14" s="371" t="s">
        <v>105</v>
      </c>
      <c r="AA14" s="371" t="s">
        <v>105</v>
      </c>
      <c r="AB14" s="371" t="s">
        <v>105</v>
      </c>
      <c r="AC14" s="371" t="s">
        <v>105</v>
      </c>
      <c r="AD14" s="8"/>
      <c r="AE14" s="8"/>
      <c r="AF14" s="27" t="str">
        <f t="shared" si="0"/>
        <v/>
      </c>
      <c r="AG14" s="27" t="str">
        <f t="shared" si="0"/>
        <v/>
      </c>
      <c r="AH14" s="27" t="str">
        <f t="shared" si="0"/>
        <v/>
      </c>
      <c r="AI14" s="27" t="str">
        <f t="shared" si="0"/>
        <v/>
      </c>
      <c r="AJ14" s="27" t="str">
        <f t="shared" si="0"/>
        <v/>
      </c>
      <c r="AK14" s="27" t="str">
        <f t="shared" si="0"/>
        <v/>
      </c>
      <c r="AL14" s="27" t="str">
        <f t="shared" si="0"/>
        <v/>
      </c>
      <c r="AM14" s="27" t="str">
        <f t="shared" si="0"/>
        <v/>
      </c>
      <c r="AN14" s="27" t="str">
        <f t="shared" si="0"/>
        <v/>
      </c>
      <c r="AO14" s="27" t="str">
        <f t="shared" si="0"/>
        <v/>
      </c>
      <c r="AP14" s="1"/>
      <c r="AQ14" s="28"/>
      <c r="AR14" s="29" t="s">
        <v>126</v>
      </c>
      <c r="AS14" s="30" t="str">
        <f t="shared" si="1"/>
        <v>---</v>
      </c>
      <c r="AT14" s="50" t="e">
        <f>VALUE(IF(AS14="---","",VLOOKUP(AS14,List16783456791023121314151617234567456[],2,FALSE)))</f>
        <v>#VALUE!</v>
      </c>
      <c r="AU14" s="1" t="str">
        <f t="shared" si="2"/>
        <v>---</v>
      </c>
      <c r="AV14" s="1" t="e">
        <f>VALUE(IF(AU14="---","",VLOOKUP(AU14,List16783456791023121314151617234567456[],2,FALSE)))</f>
        <v>#VALUE!</v>
      </c>
      <c r="AW14" s="1" t="str">
        <f t="shared" si="4"/>
        <v>---</v>
      </c>
      <c r="AX14" s="1" t="str">
        <f t="shared" si="3"/>
        <v>---</v>
      </c>
      <c r="AY14" s="1"/>
      <c r="AZ14" s="1"/>
      <c r="BA14" s="1"/>
      <c r="BB14" s="1"/>
      <c r="BC14" s="1"/>
      <c r="BD14" s="29" t="s">
        <v>126</v>
      </c>
      <c r="BE14" s="161" t="str">
        <f>IF(H14="---","",VLOOKUP(H14,List16783456791023121314151617234567456[],2,FALSE))</f>
        <v/>
      </c>
      <c r="BF14" s="161" t="str">
        <f>IF(I14="---","",VLOOKUP(I14,List16783456791023121314151617234567456[],2,FALSE))</f>
        <v/>
      </c>
      <c r="BG14" s="161" t="str">
        <f>IF(J14="---","",VLOOKUP(J14,List16783456791023121314151617234567456[],2,FALSE))</f>
        <v/>
      </c>
      <c r="BH14" s="161" t="str">
        <f>IF(K14="---","",VLOOKUP(K14,List16783456791023121314151617234567456[],2,FALSE))</f>
        <v/>
      </c>
      <c r="BI14" s="161" t="str">
        <f>IF(L14="---","",VLOOKUP(L14,List16783456791023121314151617234567456[],2,FALSE))</f>
        <v/>
      </c>
      <c r="BJ14" s="161" t="str">
        <f>IF(M14="---","",VLOOKUP(M14,List16783456791023121314151617234567456[],2,FALSE))</f>
        <v/>
      </c>
      <c r="BK14" s="161" t="str">
        <f>IF(N14="---","",VLOOKUP(N14,List16783456791023121314151617234567456[],2,FALSE))</f>
        <v/>
      </c>
      <c r="BL14" s="161" t="str">
        <f>IF(O14="---","",VLOOKUP(O14,List16783456791023121314151617234567456[],2,FALSE))</f>
        <v/>
      </c>
      <c r="BM14" s="161" t="str">
        <f>IF(P14="---","",VLOOKUP(P14,List16783456791023121314151617234567456[],2,FALSE))</f>
        <v/>
      </c>
      <c r="BN14" s="161" t="str">
        <f>IF(Q14="---","",VLOOKUP(Q14,List16783456791023121314151617234567456[],2,FALSE))</f>
        <v/>
      </c>
      <c r="BO14" s="161" t="str">
        <f>IF(R14="---","",VLOOKUP(R14,List16783456791023121314151617234567456[],2,FALSE))</f>
        <v/>
      </c>
      <c r="BP14" s="29" t="s">
        <v>126</v>
      </c>
      <c r="BQ14" s="161" t="str">
        <f>IF(T14="---","",VLOOKUP(T14,List16783456791023121314151617234567456[],2,FALSE))</f>
        <v/>
      </c>
      <c r="BR14" s="161" t="str">
        <f>IF(U14="---","",VLOOKUP(U14,List16783456791023121314151617234567456[],2,FALSE))</f>
        <v/>
      </c>
      <c r="BS14" s="161" t="str">
        <f>IF(V14="---","",VLOOKUP(V14,List16783456791023121314151617234567456[],2,FALSE))</f>
        <v/>
      </c>
      <c r="BT14" s="161" t="str">
        <f>IF(W14="---","",VLOOKUP(W14,List16783456791023121314151617234567456[],2,FALSE))</f>
        <v/>
      </c>
      <c r="BU14" s="161" t="str">
        <f>IF(X14="---","",VLOOKUP(X14,List16783456791023121314151617234567456[],2,FALSE))</f>
        <v/>
      </c>
      <c r="BV14" s="161" t="str">
        <f>IF(Y14="---","",VLOOKUP(Y14,List16783456791023121314151617234567456[],2,FALSE))</f>
        <v/>
      </c>
      <c r="BW14" s="161" t="str">
        <f>IF(Z14="---","",VLOOKUP(Z14,List16783456791023121314151617234567456[],2,FALSE))</f>
        <v/>
      </c>
      <c r="BX14" s="161" t="str">
        <f>IF(AA14="---","",VLOOKUP(AA14,List16783456791023121314151617234567456[],2,FALSE))</f>
        <v/>
      </c>
      <c r="BY14" s="161" t="str">
        <f>IF(AB14="---","",VLOOKUP(AB14,List16783456791023121314151617234567456[],2,FALSE))</f>
        <v/>
      </c>
      <c r="BZ14" s="161" t="str">
        <f>IF(AC14="---","",VLOOKUP(AC14,List16783456791023121314151617234567456[],2,FALSE))</f>
        <v/>
      </c>
      <c r="CA14" s="8"/>
      <c r="CB14" s="1"/>
      <c r="CC14" s="8"/>
      <c r="CD14" s="1"/>
      <c r="CE14" s="8"/>
      <c r="CF14" s="1"/>
      <c r="CG14" s="8"/>
      <c r="CH14" s="1"/>
      <c r="CI14" s="8"/>
    </row>
    <row r="15" spans="2:87" ht="13.5" customHeight="1" thickBot="1">
      <c r="B15" s="283"/>
      <c r="C15" s="287" t="s">
        <v>127</v>
      </c>
      <c r="D15" s="288"/>
      <c r="E15" s="198" t="s">
        <v>128</v>
      </c>
      <c r="F15" s="198"/>
      <c r="G15" s="199"/>
      <c r="H15" s="367" t="s">
        <v>105</v>
      </c>
      <c r="I15" s="367" t="s">
        <v>105</v>
      </c>
      <c r="J15" s="367" t="s">
        <v>105</v>
      </c>
      <c r="K15" s="367" t="s">
        <v>105</v>
      </c>
      <c r="L15" s="367" t="s">
        <v>105</v>
      </c>
      <c r="M15" s="367" t="s">
        <v>105</v>
      </c>
      <c r="N15" s="25" t="s">
        <v>105</v>
      </c>
      <c r="O15" s="25" t="s">
        <v>105</v>
      </c>
      <c r="P15" s="25" t="s">
        <v>105</v>
      </c>
      <c r="Q15" s="25" t="s">
        <v>105</v>
      </c>
      <c r="R15" s="32" t="s">
        <v>105</v>
      </c>
      <c r="S15" s="1"/>
      <c r="T15" s="367" t="s">
        <v>105</v>
      </c>
      <c r="U15" s="367" t="s">
        <v>105</v>
      </c>
      <c r="V15" s="367" t="s">
        <v>105</v>
      </c>
      <c r="W15" s="367" t="s">
        <v>105</v>
      </c>
      <c r="X15" s="367" t="s">
        <v>105</v>
      </c>
      <c r="Y15" s="371" t="s">
        <v>105</v>
      </c>
      <c r="Z15" s="371" t="s">
        <v>105</v>
      </c>
      <c r="AA15" s="371" t="s">
        <v>105</v>
      </c>
      <c r="AB15" s="371" t="s">
        <v>105</v>
      </c>
      <c r="AC15" s="371" t="s">
        <v>105</v>
      </c>
      <c r="AD15" s="8"/>
      <c r="AE15" s="8"/>
      <c r="AF15" s="27" t="str">
        <f t="shared" si="0"/>
        <v/>
      </c>
      <c r="AG15" s="27" t="str">
        <f t="shared" si="0"/>
        <v/>
      </c>
      <c r="AH15" s="27" t="str">
        <f t="shared" si="0"/>
        <v/>
      </c>
      <c r="AI15" s="27" t="str">
        <f t="shared" si="0"/>
        <v/>
      </c>
      <c r="AJ15" s="27" t="str">
        <f t="shared" si="0"/>
        <v/>
      </c>
      <c r="AK15" s="27" t="str">
        <f t="shared" si="0"/>
        <v/>
      </c>
      <c r="AL15" s="27" t="str">
        <f t="shared" si="0"/>
        <v/>
      </c>
      <c r="AM15" s="27" t="str">
        <f t="shared" si="0"/>
        <v/>
      </c>
      <c r="AN15" s="27" t="str">
        <f t="shared" si="0"/>
        <v/>
      </c>
      <c r="AO15" s="27" t="str">
        <f t="shared" si="0"/>
        <v/>
      </c>
      <c r="AP15" s="1"/>
      <c r="AQ15" s="28"/>
      <c r="AR15" s="29" t="s">
        <v>129</v>
      </c>
      <c r="AS15" s="30" t="str">
        <f t="shared" si="1"/>
        <v>---</v>
      </c>
      <c r="AT15" s="50" t="e">
        <f>VALUE(IF(AS15="---","",VLOOKUP(AS15,List16783456791023121314151617234567456[],2,FALSE)))</f>
        <v>#VALUE!</v>
      </c>
      <c r="AU15" s="1" t="str">
        <f t="shared" si="2"/>
        <v>---</v>
      </c>
      <c r="AV15" s="1" t="e">
        <f>VALUE(IF(AU15="---","",VLOOKUP(AU15,List16783456791023121314151617234567456[],2,FALSE)))</f>
        <v>#VALUE!</v>
      </c>
      <c r="AW15" s="1" t="str">
        <f t="shared" si="4"/>
        <v>---</v>
      </c>
      <c r="AX15" s="1" t="str">
        <f t="shared" si="3"/>
        <v>---</v>
      </c>
      <c r="AY15" s="1"/>
      <c r="AZ15" s="1"/>
      <c r="BA15" s="1"/>
      <c r="BB15" s="1"/>
      <c r="BC15" s="1"/>
      <c r="BD15" s="29" t="s">
        <v>129</v>
      </c>
      <c r="BE15" s="161" t="str">
        <f>IF(H15="---","",VLOOKUP(H15,List16783456791023121314151617234567456[],2,FALSE))</f>
        <v/>
      </c>
      <c r="BF15" s="161" t="str">
        <f>IF(I15="---","",VLOOKUP(I15,List16783456791023121314151617234567456[],2,FALSE))</f>
        <v/>
      </c>
      <c r="BG15" s="161" t="str">
        <f>IF(J15="---","",VLOOKUP(J15,List16783456791023121314151617234567456[],2,FALSE))</f>
        <v/>
      </c>
      <c r="BH15" s="161" t="str">
        <f>IF(K15="---","",VLOOKUP(K15,List16783456791023121314151617234567456[],2,FALSE))</f>
        <v/>
      </c>
      <c r="BI15" s="161" t="str">
        <f>IF(L15="---","",VLOOKUP(L15,List16783456791023121314151617234567456[],2,FALSE))</f>
        <v/>
      </c>
      <c r="BJ15" s="161" t="str">
        <f>IF(M15="---","",VLOOKUP(M15,List16783456791023121314151617234567456[],2,FALSE))</f>
        <v/>
      </c>
      <c r="BK15" s="161" t="str">
        <f>IF(N15="---","",VLOOKUP(N15,List16783456791023121314151617234567456[],2,FALSE))</f>
        <v/>
      </c>
      <c r="BL15" s="161" t="str">
        <f>IF(O15="---","",VLOOKUP(O15,List16783456791023121314151617234567456[],2,FALSE))</f>
        <v/>
      </c>
      <c r="BM15" s="161" t="str">
        <f>IF(P15="---","",VLOOKUP(P15,List16783456791023121314151617234567456[],2,FALSE))</f>
        <v/>
      </c>
      <c r="BN15" s="161" t="str">
        <f>IF(Q15="---","",VLOOKUP(Q15,List16783456791023121314151617234567456[],2,FALSE))</f>
        <v/>
      </c>
      <c r="BO15" s="161" t="str">
        <f>IF(R15="---","",VLOOKUP(R15,List16783456791023121314151617234567456[],2,FALSE))</f>
        <v/>
      </c>
      <c r="BP15" s="29" t="s">
        <v>129</v>
      </c>
      <c r="BQ15" s="161" t="str">
        <f>IF(T15="---","",VLOOKUP(T15,List16783456791023121314151617234567456[],2,FALSE))</f>
        <v/>
      </c>
      <c r="BR15" s="161" t="str">
        <f>IF(U15="---","",VLOOKUP(U15,List16783456791023121314151617234567456[],2,FALSE))</f>
        <v/>
      </c>
      <c r="BS15" s="161" t="str">
        <f>IF(V15="---","",VLOOKUP(V15,List16783456791023121314151617234567456[],2,FALSE))</f>
        <v/>
      </c>
      <c r="BT15" s="161" t="str">
        <f>IF(W15="---","",VLOOKUP(W15,List16783456791023121314151617234567456[],2,FALSE))</f>
        <v/>
      </c>
      <c r="BU15" s="161" t="str">
        <f>IF(X15="---","",VLOOKUP(X15,List16783456791023121314151617234567456[],2,FALSE))</f>
        <v/>
      </c>
      <c r="BV15" s="161" t="str">
        <f>IF(Y15="---","",VLOOKUP(Y15,List16783456791023121314151617234567456[],2,FALSE))</f>
        <v/>
      </c>
      <c r="BW15" s="161" t="str">
        <f>IF(Z15="---","",VLOOKUP(Z15,List16783456791023121314151617234567456[],2,FALSE))</f>
        <v/>
      </c>
      <c r="BX15" s="161" t="str">
        <f>IF(AA15="---","",VLOOKUP(AA15,List16783456791023121314151617234567456[],2,FALSE))</f>
        <v/>
      </c>
      <c r="BY15" s="161" t="str">
        <f>IF(AB15="---","",VLOOKUP(AB15,List16783456791023121314151617234567456[],2,FALSE))</f>
        <v/>
      </c>
      <c r="BZ15" s="161" t="str">
        <f>IF(AC15="---","",VLOOKUP(AC15,List16783456791023121314151617234567456[],2,FALSE))</f>
        <v/>
      </c>
      <c r="CA15" s="8"/>
      <c r="CB15" s="1"/>
      <c r="CC15" s="8"/>
      <c r="CD15" s="1"/>
      <c r="CE15" s="8"/>
      <c r="CF15" s="1"/>
      <c r="CG15" s="8"/>
      <c r="CH15" s="1"/>
      <c r="CI15" s="8"/>
    </row>
    <row r="16" spans="2:87" ht="13.5" customHeight="1" thickBot="1">
      <c r="B16" s="283"/>
      <c r="C16" s="287"/>
      <c r="D16" s="288"/>
      <c r="E16" s="198" t="s">
        <v>130</v>
      </c>
      <c r="F16" s="198"/>
      <c r="G16" s="199"/>
      <c r="H16" s="367" t="s">
        <v>105</v>
      </c>
      <c r="I16" s="367" t="s">
        <v>105</v>
      </c>
      <c r="J16" s="367" t="s">
        <v>105</v>
      </c>
      <c r="K16" s="367" t="s">
        <v>105</v>
      </c>
      <c r="L16" s="367" t="s">
        <v>105</v>
      </c>
      <c r="M16" s="367" t="s">
        <v>105</v>
      </c>
      <c r="N16" s="25" t="s">
        <v>105</v>
      </c>
      <c r="O16" s="25" t="s">
        <v>105</v>
      </c>
      <c r="P16" s="25" t="s">
        <v>105</v>
      </c>
      <c r="Q16" s="25" t="s">
        <v>105</v>
      </c>
      <c r="R16" s="32" t="s">
        <v>105</v>
      </c>
      <c r="S16" s="1"/>
      <c r="T16" s="367" t="s">
        <v>105</v>
      </c>
      <c r="U16" s="367" t="s">
        <v>105</v>
      </c>
      <c r="V16" s="367" t="s">
        <v>105</v>
      </c>
      <c r="W16" s="367" t="s">
        <v>105</v>
      </c>
      <c r="X16" s="367" t="s">
        <v>105</v>
      </c>
      <c r="Y16" s="371" t="s">
        <v>105</v>
      </c>
      <c r="Z16" s="371" t="s">
        <v>105</v>
      </c>
      <c r="AA16" s="371" t="s">
        <v>105</v>
      </c>
      <c r="AB16" s="371" t="s">
        <v>105</v>
      </c>
      <c r="AC16" s="371" t="s">
        <v>105</v>
      </c>
      <c r="AD16" s="8"/>
      <c r="AE16" s="8"/>
      <c r="AF16" s="27" t="str">
        <f t="shared" si="0"/>
        <v/>
      </c>
      <c r="AG16" s="27" t="str">
        <f t="shared" si="0"/>
        <v/>
      </c>
      <c r="AH16" s="27" t="str">
        <f t="shared" si="0"/>
        <v/>
      </c>
      <c r="AI16" s="27" t="str">
        <f t="shared" si="0"/>
        <v/>
      </c>
      <c r="AJ16" s="27" t="str">
        <f t="shared" si="0"/>
        <v/>
      </c>
      <c r="AK16" s="27" t="str">
        <f t="shared" si="0"/>
        <v/>
      </c>
      <c r="AL16" s="27" t="str">
        <f t="shared" si="0"/>
        <v/>
      </c>
      <c r="AM16" s="27" t="str">
        <f t="shared" si="0"/>
        <v/>
      </c>
      <c r="AN16" s="27" t="str">
        <f t="shared" si="0"/>
        <v/>
      </c>
      <c r="AO16" s="27" t="str">
        <f t="shared" si="0"/>
        <v/>
      </c>
      <c r="AP16" s="1"/>
      <c r="AQ16" s="28"/>
      <c r="AR16" s="29" t="s">
        <v>131</v>
      </c>
      <c r="AS16" s="30" t="str">
        <f t="shared" si="1"/>
        <v>---</v>
      </c>
      <c r="AT16" s="50" t="e">
        <f>VALUE(IF(AS16="---","",VLOOKUP(AS16,List16783456791023121314151617234567456[],2,FALSE)))</f>
        <v>#VALUE!</v>
      </c>
      <c r="AU16" s="1" t="str">
        <f t="shared" si="2"/>
        <v>---</v>
      </c>
      <c r="AV16" s="1" t="e">
        <f>VALUE(IF(AU16="---","",VLOOKUP(AU16,List16783456791023121314151617234567456[],2,FALSE)))</f>
        <v>#VALUE!</v>
      </c>
      <c r="AW16" s="1" t="str">
        <f t="shared" si="4"/>
        <v>---</v>
      </c>
      <c r="AX16" s="1" t="str">
        <f t="shared" si="3"/>
        <v>---</v>
      </c>
      <c r="AY16" s="1"/>
      <c r="AZ16" s="1"/>
      <c r="BA16" s="1"/>
      <c r="BB16" s="1"/>
      <c r="BC16" s="1"/>
      <c r="BD16" s="29" t="s">
        <v>131</v>
      </c>
      <c r="BE16" s="161" t="str">
        <f>IF(H16="---","",VLOOKUP(H16,List16783456791023121314151617234567456[],2,FALSE))</f>
        <v/>
      </c>
      <c r="BF16" s="161" t="str">
        <f>IF(I16="---","",VLOOKUP(I16,List16783456791023121314151617234567456[],2,FALSE))</f>
        <v/>
      </c>
      <c r="BG16" s="161" t="str">
        <f>IF(J16="---","",VLOOKUP(J16,List16783456791023121314151617234567456[],2,FALSE))</f>
        <v/>
      </c>
      <c r="BH16" s="161" t="str">
        <f>IF(K16="---","",VLOOKUP(K16,List16783456791023121314151617234567456[],2,FALSE))</f>
        <v/>
      </c>
      <c r="BI16" s="161" t="str">
        <f>IF(L16="---","",VLOOKUP(L16,List16783456791023121314151617234567456[],2,FALSE))</f>
        <v/>
      </c>
      <c r="BJ16" s="161" t="str">
        <f>IF(M16="---","",VLOOKUP(M16,List16783456791023121314151617234567456[],2,FALSE))</f>
        <v/>
      </c>
      <c r="BK16" s="161" t="str">
        <f>IF(N16="---","",VLOOKUP(N16,List16783456791023121314151617234567456[],2,FALSE))</f>
        <v/>
      </c>
      <c r="BL16" s="161" t="str">
        <f>IF(O16="---","",VLOOKUP(O16,List16783456791023121314151617234567456[],2,FALSE))</f>
        <v/>
      </c>
      <c r="BM16" s="161" t="str">
        <f>IF(P16="---","",VLOOKUP(P16,List16783456791023121314151617234567456[],2,FALSE))</f>
        <v/>
      </c>
      <c r="BN16" s="161" t="str">
        <f>IF(Q16="---","",VLOOKUP(Q16,List16783456791023121314151617234567456[],2,FALSE))</f>
        <v/>
      </c>
      <c r="BO16" s="161" t="str">
        <f>IF(R16="---","",VLOOKUP(R16,List16783456791023121314151617234567456[],2,FALSE))</f>
        <v/>
      </c>
      <c r="BP16" s="29" t="s">
        <v>131</v>
      </c>
      <c r="BQ16" s="161" t="str">
        <f>IF(T16="---","",VLOOKUP(T16,List16783456791023121314151617234567456[],2,FALSE))</f>
        <v/>
      </c>
      <c r="BR16" s="161" t="str">
        <f>IF(U16="---","",VLOOKUP(U16,List16783456791023121314151617234567456[],2,FALSE))</f>
        <v/>
      </c>
      <c r="BS16" s="161" t="str">
        <f>IF(V16="---","",VLOOKUP(V16,List16783456791023121314151617234567456[],2,FALSE))</f>
        <v/>
      </c>
      <c r="BT16" s="161" t="str">
        <f>IF(W16="---","",VLOOKUP(W16,List16783456791023121314151617234567456[],2,FALSE))</f>
        <v/>
      </c>
      <c r="BU16" s="161" t="str">
        <f>IF(X16="---","",VLOOKUP(X16,List16783456791023121314151617234567456[],2,FALSE))</f>
        <v/>
      </c>
      <c r="BV16" s="161" t="str">
        <f>IF(Y16="---","",VLOOKUP(Y16,List16783456791023121314151617234567456[],2,FALSE))</f>
        <v/>
      </c>
      <c r="BW16" s="161" t="str">
        <f>IF(Z16="---","",VLOOKUP(Z16,List16783456791023121314151617234567456[],2,FALSE))</f>
        <v/>
      </c>
      <c r="BX16" s="161" t="str">
        <f>IF(AA16="---","",VLOOKUP(AA16,List16783456791023121314151617234567456[],2,FALSE))</f>
        <v/>
      </c>
      <c r="BY16" s="161" t="str">
        <f>IF(AB16="---","",VLOOKUP(AB16,List16783456791023121314151617234567456[],2,FALSE))</f>
        <v/>
      </c>
      <c r="BZ16" s="161" t="str">
        <f>IF(AC16="---","",VLOOKUP(AC16,List16783456791023121314151617234567456[],2,FALSE))</f>
        <v/>
      </c>
      <c r="CA16" s="8"/>
      <c r="CB16" s="1"/>
      <c r="CC16" s="8"/>
      <c r="CD16" s="1"/>
      <c r="CE16" s="8"/>
      <c r="CF16" s="1"/>
      <c r="CG16" s="8"/>
      <c r="CH16" s="1"/>
      <c r="CI16" s="8"/>
    </row>
    <row r="17" spans="2:86" s="211" customFormat="1" ht="13.5" customHeight="1" thickBot="1">
      <c r="B17" s="283"/>
      <c r="C17" s="287"/>
      <c r="D17" s="288"/>
      <c r="E17" s="198" t="s">
        <v>132</v>
      </c>
      <c r="F17" s="198"/>
      <c r="G17" s="199"/>
      <c r="H17" s="367" t="s">
        <v>105</v>
      </c>
      <c r="I17" s="367" t="s">
        <v>105</v>
      </c>
      <c r="J17" s="367" t="s">
        <v>105</v>
      </c>
      <c r="K17" s="367" t="s">
        <v>105</v>
      </c>
      <c r="L17" s="367" t="s">
        <v>105</v>
      </c>
      <c r="M17" s="367" t="s">
        <v>105</v>
      </c>
      <c r="N17" s="25" t="s">
        <v>105</v>
      </c>
      <c r="O17" s="25" t="s">
        <v>105</v>
      </c>
      <c r="P17" s="25" t="s">
        <v>105</v>
      </c>
      <c r="Q17" s="25" t="s">
        <v>105</v>
      </c>
      <c r="R17" s="32" t="s">
        <v>105</v>
      </c>
      <c r="S17" s="1"/>
      <c r="T17" s="367" t="s">
        <v>105</v>
      </c>
      <c r="U17" s="367" t="s">
        <v>105</v>
      </c>
      <c r="V17" s="367" t="s">
        <v>105</v>
      </c>
      <c r="W17" s="367" t="s">
        <v>105</v>
      </c>
      <c r="X17" s="367" t="s">
        <v>105</v>
      </c>
      <c r="Y17" s="371" t="s">
        <v>105</v>
      </c>
      <c r="Z17" s="371" t="s">
        <v>105</v>
      </c>
      <c r="AA17" s="371" t="s">
        <v>105</v>
      </c>
      <c r="AB17" s="371" t="s">
        <v>105</v>
      </c>
      <c r="AC17" s="371" t="s">
        <v>105</v>
      </c>
      <c r="AD17" s="8"/>
      <c r="AE17" s="8"/>
      <c r="AF17" s="27" t="str">
        <f t="shared" si="0"/>
        <v/>
      </c>
      <c r="AG17" s="27" t="str">
        <f t="shared" si="0"/>
        <v/>
      </c>
      <c r="AH17" s="27" t="str">
        <f t="shared" si="0"/>
        <v/>
      </c>
      <c r="AI17" s="27" t="str">
        <f t="shared" si="0"/>
        <v/>
      </c>
      <c r="AJ17" s="27" t="str">
        <f t="shared" si="0"/>
        <v/>
      </c>
      <c r="AK17" s="27" t="str">
        <f t="shared" si="0"/>
        <v/>
      </c>
      <c r="AL17" s="27" t="str">
        <f t="shared" si="0"/>
        <v/>
      </c>
      <c r="AM17" s="27" t="str">
        <f t="shared" si="0"/>
        <v/>
      </c>
      <c r="AN17" s="27" t="str">
        <f t="shared" si="0"/>
        <v/>
      </c>
      <c r="AO17" s="27" t="str">
        <f t="shared" si="0"/>
        <v/>
      </c>
      <c r="AP17" s="1"/>
      <c r="AQ17" s="28"/>
      <c r="AR17" s="29" t="s">
        <v>133</v>
      </c>
      <c r="AS17" s="30" t="str">
        <f t="shared" si="1"/>
        <v>---</v>
      </c>
      <c r="AT17" s="50" t="e">
        <f>VALUE(IF(AS17="---","",VLOOKUP(AS17,List16783456791023121314151617234567456[],2,FALSE)))</f>
        <v>#VALUE!</v>
      </c>
      <c r="AU17" s="1" t="str">
        <f t="shared" si="2"/>
        <v>---</v>
      </c>
      <c r="AV17" s="1" t="e">
        <f>VALUE(IF(AU17="---","",VLOOKUP(AU17,List16783456791023121314151617234567456[],2,FALSE)))</f>
        <v>#VALUE!</v>
      </c>
      <c r="AW17" s="1" t="str">
        <f t="shared" si="4"/>
        <v>---</v>
      </c>
      <c r="AX17" s="1" t="str">
        <f t="shared" si="3"/>
        <v>---</v>
      </c>
      <c r="AY17" s="1"/>
      <c r="AZ17" s="8"/>
      <c r="BA17" s="8"/>
      <c r="BB17" s="1"/>
      <c r="BC17" s="1"/>
      <c r="BD17" s="29" t="s">
        <v>133</v>
      </c>
      <c r="BE17" s="161" t="str">
        <f>IF(H17="---","",VLOOKUP(H17,List16783456791023121314151617234567456[],2,FALSE))</f>
        <v/>
      </c>
      <c r="BF17" s="161" t="str">
        <f>IF(I17="---","",VLOOKUP(I17,List16783456791023121314151617234567456[],2,FALSE))</f>
        <v/>
      </c>
      <c r="BG17" s="161" t="str">
        <f>IF(J17="---","",VLOOKUP(J17,List16783456791023121314151617234567456[],2,FALSE))</f>
        <v/>
      </c>
      <c r="BH17" s="161" t="str">
        <f>IF(K17="---","",VLOOKUP(K17,List16783456791023121314151617234567456[],2,FALSE))</f>
        <v/>
      </c>
      <c r="BI17" s="161" t="str">
        <f>IF(L17="---","",VLOOKUP(L17,List16783456791023121314151617234567456[],2,FALSE))</f>
        <v/>
      </c>
      <c r="BJ17" s="161" t="str">
        <f>IF(M17="---","",VLOOKUP(M17,List16783456791023121314151617234567456[],2,FALSE))</f>
        <v/>
      </c>
      <c r="BK17" s="161" t="str">
        <f>IF(N17="---","",VLOOKUP(N17,List16783456791023121314151617234567456[],2,FALSE))</f>
        <v/>
      </c>
      <c r="BL17" s="161" t="str">
        <f>IF(O17="---","",VLOOKUP(O17,List16783456791023121314151617234567456[],2,FALSE))</f>
        <v/>
      </c>
      <c r="BM17" s="161" t="str">
        <f>IF(P17="---","",VLOOKUP(P17,List16783456791023121314151617234567456[],2,FALSE))</f>
        <v/>
      </c>
      <c r="BN17" s="161" t="str">
        <f>IF(Q17="---","",VLOOKUP(Q17,List16783456791023121314151617234567456[],2,FALSE))</f>
        <v/>
      </c>
      <c r="BO17" s="161" t="str">
        <f>IF(R17="---","",VLOOKUP(R17,List16783456791023121314151617234567456[],2,FALSE))</f>
        <v/>
      </c>
      <c r="BP17" s="29" t="s">
        <v>133</v>
      </c>
      <c r="BQ17" s="161" t="str">
        <f>IF(T17="---","",VLOOKUP(T17,List16783456791023121314151617234567456[],2,FALSE))</f>
        <v/>
      </c>
      <c r="BR17" s="161" t="str">
        <f>IF(U17="---","",VLOOKUP(U17,List16783456791023121314151617234567456[],2,FALSE))</f>
        <v/>
      </c>
      <c r="BS17" s="161" t="str">
        <f>IF(V17="---","",VLOOKUP(V17,List16783456791023121314151617234567456[],2,FALSE))</f>
        <v/>
      </c>
      <c r="BT17" s="161" t="str">
        <f>IF(W17="---","",VLOOKUP(W17,List16783456791023121314151617234567456[],2,FALSE))</f>
        <v/>
      </c>
      <c r="BU17" s="161" t="str">
        <f>IF(X17="---","",VLOOKUP(X17,List16783456791023121314151617234567456[],2,FALSE))</f>
        <v/>
      </c>
      <c r="BV17" s="161" t="str">
        <f>IF(Y17="---","",VLOOKUP(Y17,List16783456791023121314151617234567456[],2,FALSE))</f>
        <v/>
      </c>
      <c r="BW17" s="161" t="str">
        <f>IF(Z17="---","",VLOOKUP(Z17,List16783456791023121314151617234567456[],2,FALSE))</f>
        <v/>
      </c>
      <c r="BX17" s="161" t="str">
        <f>IF(AA17="---","",VLOOKUP(AA17,List16783456791023121314151617234567456[],2,FALSE))</f>
        <v/>
      </c>
      <c r="BY17" s="161" t="str">
        <f>IF(AB17="---","",VLOOKUP(AB17,List16783456791023121314151617234567456[],2,FALSE))</f>
        <v/>
      </c>
      <c r="BZ17" s="161" t="str">
        <f>IF(AC17="---","",VLOOKUP(AC17,List16783456791023121314151617234567456[],2,FALSE))</f>
        <v/>
      </c>
      <c r="CA17" s="8"/>
      <c r="CB17" s="1"/>
      <c r="CC17" s="8"/>
      <c r="CD17" s="1"/>
      <c r="CE17" s="8"/>
      <c r="CF17" s="1"/>
      <c r="CG17" s="8"/>
      <c r="CH17" s="1"/>
    </row>
    <row r="18" spans="2:86" s="211" customFormat="1" ht="13.5" customHeight="1" thickBot="1">
      <c r="B18" s="283"/>
      <c r="C18" s="287" t="s">
        <v>134</v>
      </c>
      <c r="D18" s="288"/>
      <c r="E18" s="198" t="s">
        <v>135</v>
      </c>
      <c r="F18" s="198"/>
      <c r="G18" s="199"/>
      <c r="H18" s="367" t="s">
        <v>105</v>
      </c>
      <c r="I18" s="367" t="s">
        <v>105</v>
      </c>
      <c r="J18" s="367" t="s">
        <v>105</v>
      </c>
      <c r="K18" s="367" t="s">
        <v>105</v>
      </c>
      <c r="L18" s="367" t="s">
        <v>105</v>
      </c>
      <c r="M18" s="367" t="s">
        <v>105</v>
      </c>
      <c r="N18" s="25" t="s">
        <v>105</v>
      </c>
      <c r="O18" s="25" t="s">
        <v>105</v>
      </c>
      <c r="P18" s="25" t="s">
        <v>105</v>
      </c>
      <c r="Q18" s="25" t="s">
        <v>105</v>
      </c>
      <c r="R18" s="32" t="s">
        <v>105</v>
      </c>
      <c r="S18" s="1"/>
      <c r="T18" s="367" t="s">
        <v>105</v>
      </c>
      <c r="U18" s="367" t="s">
        <v>105</v>
      </c>
      <c r="V18" s="367" t="s">
        <v>105</v>
      </c>
      <c r="W18" s="367" t="s">
        <v>105</v>
      </c>
      <c r="X18" s="367" t="s">
        <v>105</v>
      </c>
      <c r="Y18" s="371" t="s">
        <v>105</v>
      </c>
      <c r="Z18" s="371" t="s">
        <v>105</v>
      </c>
      <c r="AA18" s="371" t="s">
        <v>105</v>
      </c>
      <c r="AB18" s="371" t="s">
        <v>105</v>
      </c>
      <c r="AC18" s="371" t="s">
        <v>105</v>
      </c>
      <c r="AD18" s="8"/>
      <c r="AE18" s="8"/>
      <c r="AF18" s="27" t="str">
        <f t="shared" si="0"/>
        <v/>
      </c>
      <c r="AG18" s="27" t="str">
        <f t="shared" si="0"/>
        <v/>
      </c>
      <c r="AH18" s="27" t="str">
        <f t="shared" si="0"/>
        <v/>
      </c>
      <c r="AI18" s="27" t="str">
        <f t="shared" si="0"/>
        <v/>
      </c>
      <c r="AJ18" s="27" t="str">
        <f t="shared" si="0"/>
        <v/>
      </c>
      <c r="AK18" s="27" t="str">
        <f t="shared" si="0"/>
        <v/>
      </c>
      <c r="AL18" s="27" t="str">
        <f t="shared" si="0"/>
        <v/>
      </c>
      <c r="AM18" s="27" t="str">
        <f t="shared" si="0"/>
        <v/>
      </c>
      <c r="AN18" s="27" t="str">
        <f t="shared" si="0"/>
        <v/>
      </c>
      <c r="AO18" s="27" t="str">
        <f t="shared" si="0"/>
        <v/>
      </c>
      <c r="AP18" s="1"/>
      <c r="AQ18" s="28"/>
      <c r="AR18" s="29" t="s">
        <v>136</v>
      </c>
      <c r="AS18" s="30" t="str">
        <f t="shared" si="1"/>
        <v>---</v>
      </c>
      <c r="AT18" s="50" t="e">
        <f>VALUE(IF(AS18="---","",VLOOKUP(AS18,List16783456791023121314151617234567456[],2,FALSE)))</f>
        <v>#VALUE!</v>
      </c>
      <c r="AU18" s="1" t="str">
        <f t="shared" si="2"/>
        <v>---</v>
      </c>
      <c r="AV18" s="1" t="e">
        <f>VALUE(IF(AU18="---","",VLOOKUP(AU18,List16783456791023121314151617234567456[],2,FALSE)))</f>
        <v>#VALUE!</v>
      </c>
      <c r="AW18" s="1" t="str">
        <f t="shared" si="4"/>
        <v>---</v>
      </c>
      <c r="AX18" s="1" t="str">
        <f t="shared" si="3"/>
        <v>---</v>
      </c>
      <c r="AY18" s="1"/>
      <c r="AZ18" s="8"/>
      <c r="BA18" s="8"/>
      <c r="BB18" s="1"/>
      <c r="BC18" s="1"/>
      <c r="BD18" s="29" t="s">
        <v>136</v>
      </c>
      <c r="BE18" s="161" t="str">
        <f>IF(H18="---","",VLOOKUP(H18,List16783456791023121314151617234567456[],2,FALSE))</f>
        <v/>
      </c>
      <c r="BF18" s="161" t="str">
        <f>IF(I18="---","",VLOOKUP(I18,List16783456791023121314151617234567456[],2,FALSE))</f>
        <v/>
      </c>
      <c r="BG18" s="161" t="str">
        <f>IF(J18="---","",VLOOKUP(J18,List16783456791023121314151617234567456[],2,FALSE))</f>
        <v/>
      </c>
      <c r="BH18" s="161" t="str">
        <f>IF(K18="---","",VLOOKUP(K18,List16783456791023121314151617234567456[],2,FALSE))</f>
        <v/>
      </c>
      <c r="BI18" s="161" t="str">
        <f>IF(L18="---","",VLOOKUP(L18,List16783456791023121314151617234567456[],2,FALSE))</f>
        <v/>
      </c>
      <c r="BJ18" s="161" t="str">
        <f>IF(M18="---","",VLOOKUP(M18,List16783456791023121314151617234567456[],2,FALSE))</f>
        <v/>
      </c>
      <c r="BK18" s="161" t="str">
        <f>IF(N18="---","",VLOOKUP(N18,List16783456791023121314151617234567456[],2,FALSE))</f>
        <v/>
      </c>
      <c r="BL18" s="161" t="str">
        <f>IF(O18="---","",VLOOKUP(O18,List16783456791023121314151617234567456[],2,FALSE))</f>
        <v/>
      </c>
      <c r="BM18" s="161" t="str">
        <f>IF(P18="---","",VLOOKUP(P18,List16783456791023121314151617234567456[],2,FALSE))</f>
        <v/>
      </c>
      <c r="BN18" s="161" t="str">
        <f>IF(Q18="---","",VLOOKUP(Q18,List16783456791023121314151617234567456[],2,FALSE))</f>
        <v/>
      </c>
      <c r="BO18" s="161" t="str">
        <f>IF(R18="---","",VLOOKUP(R18,List16783456791023121314151617234567456[],2,FALSE))</f>
        <v/>
      </c>
      <c r="BP18" s="29" t="s">
        <v>136</v>
      </c>
      <c r="BQ18" s="161" t="str">
        <f>IF(T18="---","",VLOOKUP(T18,List16783456791023121314151617234567456[],2,FALSE))</f>
        <v/>
      </c>
      <c r="BR18" s="161" t="str">
        <f>IF(U18="---","",VLOOKUP(U18,List16783456791023121314151617234567456[],2,FALSE))</f>
        <v/>
      </c>
      <c r="BS18" s="161" t="str">
        <f>IF(V18="---","",VLOOKUP(V18,List16783456791023121314151617234567456[],2,FALSE))</f>
        <v/>
      </c>
      <c r="BT18" s="161" t="str">
        <f>IF(W18="---","",VLOOKUP(W18,List16783456791023121314151617234567456[],2,FALSE))</f>
        <v/>
      </c>
      <c r="BU18" s="161" t="str">
        <f>IF(X18="---","",VLOOKUP(X18,List16783456791023121314151617234567456[],2,FALSE))</f>
        <v/>
      </c>
      <c r="BV18" s="161" t="str">
        <f>IF(Y18="---","",VLOOKUP(Y18,List16783456791023121314151617234567456[],2,FALSE))</f>
        <v/>
      </c>
      <c r="BW18" s="161" t="str">
        <f>IF(Z18="---","",VLOOKUP(Z18,List16783456791023121314151617234567456[],2,FALSE))</f>
        <v/>
      </c>
      <c r="BX18" s="161" t="str">
        <f>IF(AA18="---","",VLOOKUP(AA18,List16783456791023121314151617234567456[],2,FALSE))</f>
        <v/>
      </c>
      <c r="BY18" s="161" t="str">
        <f>IF(AB18="---","",VLOOKUP(AB18,List16783456791023121314151617234567456[],2,FALSE))</f>
        <v/>
      </c>
      <c r="BZ18" s="161" t="str">
        <f>IF(AC18="---","",VLOOKUP(AC18,List16783456791023121314151617234567456[],2,FALSE))</f>
        <v/>
      </c>
      <c r="CA18" s="8"/>
      <c r="CB18" s="1"/>
      <c r="CC18" s="8"/>
      <c r="CD18" s="1"/>
      <c r="CE18" s="8"/>
      <c r="CF18" s="1"/>
      <c r="CG18" s="8"/>
      <c r="CH18" s="1"/>
    </row>
    <row r="19" spans="2:86" s="211" customFormat="1" ht="13.5" customHeight="1" thickBot="1">
      <c r="B19" s="283"/>
      <c r="C19" s="287"/>
      <c r="D19" s="288"/>
      <c r="E19" s="198" t="s">
        <v>137</v>
      </c>
      <c r="F19" s="198"/>
      <c r="G19" s="199"/>
      <c r="H19" s="367" t="s">
        <v>105</v>
      </c>
      <c r="I19" s="367" t="s">
        <v>105</v>
      </c>
      <c r="J19" s="367" t="s">
        <v>105</v>
      </c>
      <c r="K19" s="367" t="s">
        <v>105</v>
      </c>
      <c r="L19" s="367" t="s">
        <v>105</v>
      </c>
      <c r="M19" s="367" t="s">
        <v>105</v>
      </c>
      <c r="N19" s="25" t="s">
        <v>105</v>
      </c>
      <c r="O19" s="25" t="s">
        <v>105</v>
      </c>
      <c r="P19" s="25" t="s">
        <v>105</v>
      </c>
      <c r="Q19" s="25" t="s">
        <v>105</v>
      </c>
      <c r="R19" s="32" t="s">
        <v>105</v>
      </c>
      <c r="S19" s="1"/>
      <c r="T19" s="367" t="s">
        <v>105</v>
      </c>
      <c r="U19" s="367" t="s">
        <v>105</v>
      </c>
      <c r="V19" s="367" t="s">
        <v>105</v>
      </c>
      <c r="W19" s="367" t="s">
        <v>105</v>
      </c>
      <c r="X19" s="367" t="s">
        <v>105</v>
      </c>
      <c r="Y19" s="371" t="s">
        <v>105</v>
      </c>
      <c r="Z19" s="371" t="s">
        <v>105</v>
      </c>
      <c r="AA19" s="371" t="s">
        <v>105</v>
      </c>
      <c r="AB19" s="371" t="s">
        <v>105</v>
      </c>
      <c r="AC19" s="371" t="s">
        <v>105</v>
      </c>
      <c r="AD19" s="8"/>
      <c r="AE19" s="8"/>
      <c r="AF19" s="27" t="str">
        <f t="shared" si="0"/>
        <v/>
      </c>
      <c r="AG19" s="27" t="str">
        <f t="shared" si="0"/>
        <v/>
      </c>
      <c r="AH19" s="27" t="str">
        <f t="shared" si="0"/>
        <v/>
      </c>
      <c r="AI19" s="27" t="str">
        <f t="shared" si="0"/>
        <v/>
      </c>
      <c r="AJ19" s="27" t="str">
        <f t="shared" si="0"/>
        <v/>
      </c>
      <c r="AK19" s="27" t="str">
        <f t="shared" si="0"/>
        <v/>
      </c>
      <c r="AL19" s="27" t="str">
        <f t="shared" si="0"/>
        <v/>
      </c>
      <c r="AM19" s="27" t="str">
        <f t="shared" si="0"/>
        <v/>
      </c>
      <c r="AN19" s="27" t="str">
        <f t="shared" si="0"/>
        <v/>
      </c>
      <c r="AO19" s="27" t="str">
        <f t="shared" si="0"/>
        <v/>
      </c>
      <c r="AP19" s="1"/>
      <c r="AQ19" s="28"/>
      <c r="AR19" s="29" t="s">
        <v>138</v>
      </c>
      <c r="AS19" s="30" t="str">
        <f t="shared" si="1"/>
        <v>---</v>
      </c>
      <c r="AT19" s="50" t="e">
        <f>VALUE(IF(AS19="---","",VLOOKUP(AS19,List16783456791023121314151617234567456[],2,FALSE)))</f>
        <v>#VALUE!</v>
      </c>
      <c r="AU19" s="1" t="str">
        <f t="shared" si="2"/>
        <v>---</v>
      </c>
      <c r="AV19" s="1" t="e">
        <f>VALUE(IF(AU19="---","",VLOOKUP(AU19,List16783456791023121314151617234567456[],2,FALSE)))</f>
        <v>#VALUE!</v>
      </c>
      <c r="AW19" s="1" t="str">
        <f t="shared" si="4"/>
        <v>---</v>
      </c>
      <c r="AX19" s="1" t="str">
        <f t="shared" si="3"/>
        <v>---</v>
      </c>
      <c r="AY19" s="1"/>
      <c r="AZ19" s="8"/>
      <c r="BA19" s="8"/>
      <c r="BB19" s="1"/>
      <c r="BC19" s="1"/>
      <c r="BD19" s="29" t="s">
        <v>138</v>
      </c>
      <c r="BE19" s="161" t="str">
        <f>IF(H19="---","",VLOOKUP(H19,List16783456791023121314151617234567456[],2,FALSE))</f>
        <v/>
      </c>
      <c r="BF19" s="161" t="str">
        <f>IF(I19="---","",VLOOKUP(I19,List16783456791023121314151617234567456[],2,FALSE))</f>
        <v/>
      </c>
      <c r="BG19" s="161" t="str">
        <f>IF(J19="---","",VLOOKUP(J19,List16783456791023121314151617234567456[],2,FALSE))</f>
        <v/>
      </c>
      <c r="BH19" s="161" t="str">
        <f>IF(K19="---","",VLOOKUP(K19,List16783456791023121314151617234567456[],2,FALSE))</f>
        <v/>
      </c>
      <c r="BI19" s="161" t="str">
        <f>IF(L19="---","",VLOOKUP(L19,List16783456791023121314151617234567456[],2,FALSE))</f>
        <v/>
      </c>
      <c r="BJ19" s="161" t="str">
        <f>IF(M19="---","",VLOOKUP(M19,List16783456791023121314151617234567456[],2,FALSE))</f>
        <v/>
      </c>
      <c r="BK19" s="161" t="str">
        <f>IF(N19="---","",VLOOKUP(N19,List16783456791023121314151617234567456[],2,FALSE))</f>
        <v/>
      </c>
      <c r="BL19" s="161" t="str">
        <f>IF(O19="---","",VLOOKUP(O19,List16783456791023121314151617234567456[],2,FALSE))</f>
        <v/>
      </c>
      <c r="BM19" s="161" t="str">
        <f>IF(P19="---","",VLOOKUP(P19,List16783456791023121314151617234567456[],2,FALSE))</f>
        <v/>
      </c>
      <c r="BN19" s="161" t="str">
        <f>IF(Q19="---","",VLOOKUP(Q19,List16783456791023121314151617234567456[],2,FALSE))</f>
        <v/>
      </c>
      <c r="BO19" s="161" t="str">
        <f>IF(R19="---","",VLOOKUP(R19,List16783456791023121314151617234567456[],2,FALSE))</f>
        <v/>
      </c>
      <c r="BP19" s="29" t="s">
        <v>138</v>
      </c>
      <c r="BQ19" s="161" t="str">
        <f>IF(T19="---","",VLOOKUP(T19,List16783456791023121314151617234567456[],2,FALSE))</f>
        <v/>
      </c>
      <c r="BR19" s="161" t="str">
        <f>IF(U19="---","",VLOOKUP(U19,List16783456791023121314151617234567456[],2,FALSE))</f>
        <v/>
      </c>
      <c r="BS19" s="161" t="str">
        <f>IF(V19="---","",VLOOKUP(V19,List16783456791023121314151617234567456[],2,FALSE))</f>
        <v/>
      </c>
      <c r="BT19" s="161" t="str">
        <f>IF(W19="---","",VLOOKUP(W19,List16783456791023121314151617234567456[],2,FALSE))</f>
        <v/>
      </c>
      <c r="BU19" s="161" t="str">
        <f>IF(X19="---","",VLOOKUP(X19,List16783456791023121314151617234567456[],2,FALSE))</f>
        <v/>
      </c>
      <c r="BV19" s="161" t="str">
        <f>IF(Y19="---","",VLOOKUP(Y19,List16783456791023121314151617234567456[],2,FALSE))</f>
        <v/>
      </c>
      <c r="BW19" s="161" t="str">
        <f>IF(Z19="---","",VLOOKUP(Z19,List16783456791023121314151617234567456[],2,FALSE))</f>
        <v/>
      </c>
      <c r="BX19" s="161" t="str">
        <f>IF(AA19="---","",VLOOKUP(AA19,List16783456791023121314151617234567456[],2,FALSE))</f>
        <v/>
      </c>
      <c r="BY19" s="161" t="str">
        <f>IF(AB19="---","",VLOOKUP(AB19,List16783456791023121314151617234567456[],2,FALSE))</f>
        <v/>
      </c>
      <c r="BZ19" s="161" t="str">
        <f>IF(AC19="---","",VLOOKUP(AC19,List16783456791023121314151617234567456[],2,FALSE))</f>
        <v/>
      </c>
      <c r="CA19" s="8"/>
      <c r="CB19" s="1"/>
      <c r="CC19" s="8"/>
      <c r="CD19" s="1"/>
      <c r="CE19" s="8"/>
      <c r="CF19" s="1"/>
      <c r="CG19" s="8"/>
      <c r="CH19" s="1"/>
    </row>
    <row r="20" spans="2:86" s="211" customFormat="1" ht="13.5" customHeight="1" thickBot="1">
      <c r="B20" s="283"/>
      <c r="C20" s="287"/>
      <c r="D20" s="288"/>
      <c r="E20" s="198" t="s">
        <v>139</v>
      </c>
      <c r="F20" s="198"/>
      <c r="G20" s="199"/>
      <c r="H20" s="367" t="s">
        <v>105</v>
      </c>
      <c r="I20" s="367" t="s">
        <v>105</v>
      </c>
      <c r="J20" s="367" t="s">
        <v>105</v>
      </c>
      <c r="K20" s="367" t="s">
        <v>105</v>
      </c>
      <c r="L20" s="367" t="s">
        <v>105</v>
      </c>
      <c r="M20" s="367" t="s">
        <v>105</v>
      </c>
      <c r="N20" s="25" t="s">
        <v>105</v>
      </c>
      <c r="O20" s="25" t="s">
        <v>105</v>
      </c>
      <c r="P20" s="25" t="s">
        <v>105</v>
      </c>
      <c r="Q20" s="25" t="s">
        <v>105</v>
      </c>
      <c r="R20" s="32" t="s">
        <v>105</v>
      </c>
      <c r="S20" s="1"/>
      <c r="T20" s="367" t="s">
        <v>105</v>
      </c>
      <c r="U20" s="367" t="s">
        <v>105</v>
      </c>
      <c r="V20" s="367" t="s">
        <v>105</v>
      </c>
      <c r="W20" s="367" t="s">
        <v>105</v>
      </c>
      <c r="X20" s="367" t="s">
        <v>105</v>
      </c>
      <c r="Y20" s="371" t="s">
        <v>105</v>
      </c>
      <c r="Z20" s="371" t="s">
        <v>105</v>
      </c>
      <c r="AA20" s="371" t="s">
        <v>105</v>
      </c>
      <c r="AB20" s="371" t="s">
        <v>105</v>
      </c>
      <c r="AC20" s="371" t="s">
        <v>105</v>
      </c>
      <c r="AD20" s="8"/>
      <c r="AE20" s="8"/>
      <c r="AF20" s="27" t="str">
        <f t="shared" si="0"/>
        <v/>
      </c>
      <c r="AG20" s="27" t="str">
        <f t="shared" si="0"/>
        <v/>
      </c>
      <c r="AH20" s="27" t="str">
        <f t="shared" si="0"/>
        <v/>
      </c>
      <c r="AI20" s="27" t="str">
        <f t="shared" si="0"/>
        <v/>
      </c>
      <c r="AJ20" s="27" t="str">
        <f t="shared" si="0"/>
        <v/>
      </c>
      <c r="AK20" s="27" t="str">
        <f t="shared" si="0"/>
        <v/>
      </c>
      <c r="AL20" s="27" t="str">
        <f t="shared" si="0"/>
        <v/>
      </c>
      <c r="AM20" s="27" t="str">
        <f t="shared" si="0"/>
        <v/>
      </c>
      <c r="AN20" s="27" t="str">
        <f t="shared" si="0"/>
        <v/>
      </c>
      <c r="AO20" s="27" t="str">
        <f t="shared" si="0"/>
        <v/>
      </c>
      <c r="AP20" s="1"/>
      <c r="AQ20" s="28"/>
      <c r="AR20" s="29" t="s">
        <v>140</v>
      </c>
      <c r="AS20" s="30" t="str">
        <f t="shared" si="1"/>
        <v>---</v>
      </c>
      <c r="AT20" s="50" t="e">
        <f>VALUE(IF(AS20="---","",VLOOKUP(AS20,List16783456791023121314151617234567456[],2,FALSE)))</f>
        <v>#VALUE!</v>
      </c>
      <c r="AU20" s="1" t="str">
        <f t="shared" si="2"/>
        <v>---</v>
      </c>
      <c r="AV20" s="1" t="e">
        <f>VALUE(IF(AU20="---","",VLOOKUP(AU20,List16783456791023121314151617234567456[],2,FALSE)))</f>
        <v>#VALUE!</v>
      </c>
      <c r="AW20" s="1" t="str">
        <f t="shared" si="4"/>
        <v>---</v>
      </c>
      <c r="AX20" s="1" t="str">
        <f t="shared" si="3"/>
        <v>---</v>
      </c>
      <c r="AY20" s="1"/>
      <c r="AZ20" s="8"/>
      <c r="BA20" s="8"/>
      <c r="BB20" s="1"/>
      <c r="BC20" s="1"/>
      <c r="BD20" s="29" t="s">
        <v>140</v>
      </c>
      <c r="BE20" s="161" t="str">
        <f>IF(H20="---","",VLOOKUP(H20,List16783456791023121314151617234567456[],2,FALSE))</f>
        <v/>
      </c>
      <c r="BF20" s="161" t="str">
        <f>IF(I20="---","",VLOOKUP(I20,List16783456791023121314151617234567456[],2,FALSE))</f>
        <v/>
      </c>
      <c r="BG20" s="161" t="str">
        <f>IF(J20="---","",VLOOKUP(J20,List16783456791023121314151617234567456[],2,FALSE))</f>
        <v/>
      </c>
      <c r="BH20" s="161" t="str">
        <f>IF(K20="---","",VLOOKUP(K20,List16783456791023121314151617234567456[],2,FALSE))</f>
        <v/>
      </c>
      <c r="BI20" s="161" t="str">
        <f>IF(L20="---","",VLOOKUP(L20,List16783456791023121314151617234567456[],2,FALSE))</f>
        <v/>
      </c>
      <c r="BJ20" s="161" t="str">
        <f>IF(M20="---","",VLOOKUP(M20,List16783456791023121314151617234567456[],2,FALSE))</f>
        <v/>
      </c>
      <c r="BK20" s="161" t="str">
        <f>IF(N20="---","",VLOOKUP(N20,List16783456791023121314151617234567456[],2,FALSE))</f>
        <v/>
      </c>
      <c r="BL20" s="161" t="str">
        <f>IF(O20="---","",VLOOKUP(O20,List16783456791023121314151617234567456[],2,FALSE))</f>
        <v/>
      </c>
      <c r="BM20" s="161" t="str">
        <f>IF(P20="---","",VLOOKUP(P20,List16783456791023121314151617234567456[],2,FALSE))</f>
        <v/>
      </c>
      <c r="BN20" s="161" t="str">
        <f>IF(Q20="---","",VLOOKUP(Q20,List16783456791023121314151617234567456[],2,FALSE))</f>
        <v/>
      </c>
      <c r="BO20" s="161" t="str">
        <f>IF(R20="---","",VLOOKUP(R20,List16783456791023121314151617234567456[],2,FALSE))</f>
        <v/>
      </c>
      <c r="BP20" s="29" t="s">
        <v>140</v>
      </c>
      <c r="BQ20" s="161" t="str">
        <f>IF(T20="---","",VLOOKUP(T20,List16783456791023121314151617234567456[],2,FALSE))</f>
        <v/>
      </c>
      <c r="BR20" s="161" t="str">
        <f>IF(U20="---","",VLOOKUP(U20,List16783456791023121314151617234567456[],2,FALSE))</f>
        <v/>
      </c>
      <c r="BS20" s="161" t="str">
        <f>IF(V20="---","",VLOOKUP(V20,List16783456791023121314151617234567456[],2,FALSE))</f>
        <v/>
      </c>
      <c r="BT20" s="161" t="str">
        <f>IF(W20="---","",VLOOKUP(W20,List16783456791023121314151617234567456[],2,FALSE))</f>
        <v/>
      </c>
      <c r="BU20" s="161" t="str">
        <f>IF(X20="---","",VLOOKUP(X20,List16783456791023121314151617234567456[],2,FALSE))</f>
        <v/>
      </c>
      <c r="BV20" s="161" t="str">
        <f>IF(Y20="---","",VLOOKUP(Y20,List16783456791023121314151617234567456[],2,FALSE))</f>
        <v/>
      </c>
      <c r="BW20" s="161" t="str">
        <f>IF(Z20="---","",VLOOKUP(Z20,List16783456791023121314151617234567456[],2,FALSE))</f>
        <v/>
      </c>
      <c r="BX20" s="161" t="str">
        <f>IF(AA20="---","",VLOOKUP(AA20,List16783456791023121314151617234567456[],2,FALSE))</f>
        <v/>
      </c>
      <c r="BY20" s="161" t="str">
        <f>IF(AB20="---","",VLOOKUP(AB20,List16783456791023121314151617234567456[],2,FALSE))</f>
        <v/>
      </c>
      <c r="BZ20" s="161" t="str">
        <f>IF(AC20="---","",VLOOKUP(AC20,List16783456791023121314151617234567456[],2,FALSE))</f>
        <v/>
      </c>
      <c r="CA20" s="8"/>
      <c r="CB20" s="1"/>
      <c r="CC20" s="8"/>
      <c r="CD20" s="1"/>
      <c r="CE20" s="8"/>
      <c r="CF20" s="1"/>
      <c r="CG20" s="8"/>
      <c r="CH20" s="1"/>
    </row>
    <row r="21" spans="2:86" s="211" customFormat="1" ht="13.5" customHeight="1" thickBot="1">
      <c r="B21" s="283"/>
      <c r="C21" s="287" t="s">
        <v>141</v>
      </c>
      <c r="D21" s="288"/>
      <c r="E21" s="198" t="s">
        <v>142</v>
      </c>
      <c r="F21" s="198"/>
      <c r="G21" s="199"/>
      <c r="H21" s="367" t="s">
        <v>105</v>
      </c>
      <c r="I21" s="367" t="s">
        <v>105</v>
      </c>
      <c r="J21" s="367" t="s">
        <v>105</v>
      </c>
      <c r="K21" s="367" t="s">
        <v>105</v>
      </c>
      <c r="L21" s="367" t="s">
        <v>105</v>
      </c>
      <c r="M21" s="367" t="s">
        <v>105</v>
      </c>
      <c r="N21" s="25" t="s">
        <v>105</v>
      </c>
      <c r="O21" s="25" t="s">
        <v>105</v>
      </c>
      <c r="P21" s="25" t="s">
        <v>105</v>
      </c>
      <c r="Q21" s="25" t="s">
        <v>105</v>
      </c>
      <c r="R21" s="32" t="s">
        <v>105</v>
      </c>
      <c r="S21" s="1"/>
      <c r="T21" s="367" t="s">
        <v>105</v>
      </c>
      <c r="U21" s="367" t="s">
        <v>105</v>
      </c>
      <c r="V21" s="367" t="s">
        <v>105</v>
      </c>
      <c r="W21" s="367" t="s">
        <v>105</v>
      </c>
      <c r="X21" s="367" t="s">
        <v>105</v>
      </c>
      <c r="Y21" s="371" t="s">
        <v>105</v>
      </c>
      <c r="Z21" s="371" t="s">
        <v>105</v>
      </c>
      <c r="AA21" s="371" t="s">
        <v>105</v>
      </c>
      <c r="AB21" s="371" t="s">
        <v>105</v>
      </c>
      <c r="AC21" s="371" t="s">
        <v>105</v>
      </c>
      <c r="AD21" s="8"/>
      <c r="AE21" s="8"/>
      <c r="AF21" s="27" t="str">
        <f t="shared" si="0"/>
        <v/>
      </c>
      <c r="AG21" s="27" t="str">
        <f t="shared" si="0"/>
        <v/>
      </c>
      <c r="AH21" s="27" t="str">
        <f t="shared" si="0"/>
        <v/>
      </c>
      <c r="AI21" s="27" t="str">
        <f t="shared" si="0"/>
        <v/>
      </c>
      <c r="AJ21" s="27" t="str">
        <f t="shared" si="0"/>
        <v/>
      </c>
      <c r="AK21" s="27" t="str">
        <f t="shared" si="0"/>
        <v/>
      </c>
      <c r="AL21" s="27" t="str">
        <f t="shared" si="0"/>
        <v/>
      </c>
      <c r="AM21" s="27" t="str">
        <f t="shared" si="0"/>
        <v/>
      </c>
      <c r="AN21" s="27" t="str">
        <f t="shared" si="0"/>
        <v/>
      </c>
      <c r="AO21" s="27" t="str">
        <f t="shared" si="0"/>
        <v/>
      </c>
      <c r="AP21" s="1"/>
      <c r="AQ21" s="28"/>
      <c r="AR21" s="29" t="s">
        <v>143</v>
      </c>
      <c r="AS21" s="30" t="str">
        <f t="shared" si="1"/>
        <v>---</v>
      </c>
      <c r="AT21" s="50" t="e">
        <f>VALUE(IF(AS21="---","",VLOOKUP(AS21,List16783456791023121314151617234567456[],2,FALSE)))</f>
        <v>#VALUE!</v>
      </c>
      <c r="AU21" s="1" t="str">
        <f t="shared" si="2"/>
        <v>---</v>
      </c>
      <c r="AV21" s="1" t="e">
        <f>VALUE(IF(AU21="---","",VLOOKUP(AU21,List16783456791023121314151617234567456[],2,FALSE)))</f>
        <v>#VALUE!</v>
      </c>
      <c r="AW21" s="1" t="str">
        <f t="shared" si="4"/>
        <v>---</v>
      </c>
      <c r="AX21" s="1" t="str">
        <f t="shared" si="3"/>
        <v>---</v>
      </c>
      <c r="AY21" s="1"/>
      <c r="AZ21" s="8"/>
      <c r="BA21" s="8"/>
      <c r="BB21" s="1"/>
      <c r="BC21" s="1"/>
      <c r="BD21" s="29" t="s">
        <v>143</v>
      </c>
      <c r="BE21" s="161" t="str">
        <f>IF(H21="---","",VLOOKUP(H21,List16783456791023121314151617234567456[],2,FALSE))</f>
        <v/>
      </c>
      <c r="BF21" s="161" t="str">
        <f>IF(I21="---","",VLOOKUP(I21,List16783456791023121314151617234567456[],2,FALSE))</f>
        <v/>
      </c>
      <c r="BG21" s="161" t="str">
        <f>IF(J21="---","",VLOOKUP(J21,List16783456791023121314151617234567456[],2,FALSE))</f>
        <v/>
      </c>
      <c r="BH21" s="161" t="str">
        <f>IF(K21="---","",VLOOKUP(K21,List16783456791023121314151617234567456[],2,FALSE))</f>
        <v/>
      </c>
      <c r="BI21" s="161" t="str">
        <f>IF(L21="---","",VLOOKUP(L21,List16783456791023121314151617234567456[],2,FALSE))</f>
        <v/>
      </c>
      <c r="BJ21" s="161" t="str">
        <f>IF(M21="---","",VLOOKUP(M21,List16783456791023121314151617234567456[],2,FALSE))</f>
        <v/>
      </c>
      <c r="BK21" s="161" t="str">
        <f>IF(N21="---","",VLOOKUP(N21,List16783456791023121314151617234567456[],2,FALSE))</f>
        <v/>
      </c>
      <c r="BL21" s="161" t="str">
        <f>IF(O21="---","",VLOOKUP(O21,List16783456791023121314151617234567456[],2,FALSE))</f>
        <v/>
      </c>
      <c r="BM21" s="161" t="str">
        <f>IF(P21="---","",VLOOKUP(P21,List16783456791023121314151617234567456[],2,FALSE))</f>
        <v/>
      </c>
      <c r="BN21" s="161" t="str">
        <f>IF(Q21="---","",VLOOKUP(Q21,List16783456791023121314151617234567456[],2,FALSE))</f>
        <v/>
      </c>
      <c r="BO21" s="161" t="str">
        <f>IF(R21="---","",VLOOKUP(R21,List16783456791023121314151617234567456[],2,FALSE))</f>
        <v/>
      </c>
      <c r="BP21" s="29" t="s">
        <v>143</v>
      </c>
      <c r="BQ21" s="161" t="str">
        <f>IF(T21="---","",VLOOKUP(T21,List16783456791023121314151617234567456[],2,FALSE))</f>
        <v/>
      </c>
      <c r="BR21" s="161" t="str">
        <f>IF(U21="---","",VLOOKUP(U21,List16783456791023121314151617234567456[],2,FALSE))</f>
        <v/>
      </c>
      <c r="BS21" s="161" t="str">
        <f>IF(V21="---","",VLOOKUP(V21,List16783456791023121314151617234567456[],2,FALSE))</f>
        <v/>
      </c>
      <c r="BT21" s="161" t="str">
        <f>IF(W21="---","",VLOOKUP(W21,List16783456791023121314151617234567456[],2,FALSE))</f>
        <v/>
      </c>
      <c r="BU21" s="161" t="str">
        <f>IF(X21="---","",VLOOKUP(X21,List16783456791023121314151617234567456[],2,FALSE))</f>
        <v/>
      </c>
      <c r="BV21" s="161" t="str">
        <f>IF(Y21="---","",VLOOKUP(Y21,List16783456791023121314151617234567456[],2,FALSE))</f>
        <v/>
      </c>
      <c r="BW21" s="161" t="str">
        <f>IF(Z21="---","",VLOOKUP(Z21,List16783456791023121314151617234567456[],2,FALSE))</f>
        <v/>
      </c>
      <c r="BX21" s="161" t="str">
        <f>IF(AA21="---","",VLOOKUP(AA21,List16783456791023121314151617234567456[],2,FALSE))</f>
        <v/>
      </c>
      <c r="BY21" s="161" t="str">
        <f>IF(AB21="---","",VLOOKUP(AB21,List16783456791023121314151617234567456[],2,FALSE))</f>
        <v/>
      </c>
      <c r="BZ21" s="161" t="str">
        <f>IF(AC21="---","",VLOOKUP(AC21,List16783456791023121314151617234567456[],2,FALSE))</f>
        <v/>
      </c>
      <c r="CA21" s="8"/>
      <c r="CB21" s="1"/>
      <c r="CC21" s="8"/>
      <c r="CD21" s="1"/>
      <c r="CE21" s="8"/>
      <c r="CF21" s="1"/>
      <c r="CG21" s="8"/>
      <c r="CH21" s="1"/>
    </row>
    <row r="22" spans="2:86" s="211" customFormat="1" ht="13.5" customHeight="1" thickBot="1">
      <c r="B22" s="283"/>
      <c r="C22" s="287"/>
      <c r="D22" s="288"/>
      <c r="E22" s="198" t="s">
        <v>144</v>
      </c>
      <c r="F22" s="198"/>
      <c r="G22" s="199"/>
      <c r="H22" s="367" t="s">
        <v>105</v>
      </c>
      <c r="I22" s="367" t="s">
        <v>105</v>
      </c>
      <c r="J22" s="367" t="s">
        <v>105</v>
      </c>
      <c r="K22" s="367" t="s">
        <v>105</v>
      </c>
      <c r="L22" s="367" t="s">
        <v>105</v>
      </c>
      <c r="M22" s="367" t="s">
        <v>105</v>
      </c>
      <c r="N22" s="25" t="s">
        <v>105</v>
      </c>
      <c r="O22" s="25" t="s">
        <v>105</v>
      </c>
      <c r="P22" s="25" t="s">
        <v>105</v>
      </c>
      <c r="Q22" s="25" t="s">
        <v>105</v>
      </c>
      <c r="R22" s="32" t="s">
        <v>105</v>
      </c>
      <c r="S22" s="1"/>
      <c r="T22" s="367" t="s">
        <v>105</v>
      </c>
      <c r="U22" s="367" t="s">
        <v>105</v>
      </c>
      <c r="V22" s="367" t="s">
        <v>105</v>
      </c>
      <c r="W22" s="367" t="s">
        <v>105</v>
      </c>
      <c r="X22" s="367" t="s">
        <v>105</v>
      </c>
      <c r="Y22" s="371" t="s">
        <v>105</v>
      </c>
      <c r="Z22" s="371" t="s">
        <v>105</v>
      </c>
      <c r="AA22" s="371" t="s">
        <v>105</v>
      </c>
      <c r="AB22" s="371" t="s">
        <v>105</v>
      </c>
      <c r="AC22" s="371" t="s">
        <v>105</v>
      </c>
      <c r="AD22" s="8"/>
      <c r="AE22" s="8"/>
      <c r="AF22" s="27" t="str">
        <f t="shared" si="0"/>
        <v/>
      </c>
      <c r="AG22" s="27" t="str">
        <f t="shared" si="0"/>
        <v/>
      </c>
      <c r="AH22" s="27" t="str">
        <f t="shared" si="0"/>
        <v/>
      </c>
      <c r="AI22" s="27" t="str">
        <f t="shared" si="0"/>
        <v/>
      </c>
      <c r="AJ22" s="27" t="str">
        <f t="shared" si="0"/>
        <v/>
      </c>
      <c r="AK22" s="27" t="str">
        <f t="shared" si="0"/>
        <v/>
      </c>
      <c r="AL22" s="27" t="str">
        <f t="shared" si="0"/>
        <v/>
      </c>
      <c r="AM22" s="27" t="str">
        <f t="shared" si="0"/>
        <v/>
      </c>
      <c r="AN22" s="27" t="str">
        <f t="shared" si="0"/>
        <v/>
      </c>
      <c r="AO22" s="27" t="str">
        <f t="shared" si="0"/>
        <v/>
      </c>
      <c r="AP22" s="1"/>
      <c r="AQ22" s="28"/>
      <c r="AR22" s="29" t="s">
        <v>145</v>
      </c>
      <c r="AS22" s="30" t="str">
        <f t="shared" si="1"/>
        <v>---</v>
      </c>
      <c r="AT22" s="50" t="e">
        <f>VALUE(IF(AS22="---","",VLOOKUP(AS22,List16783456791023121314151617234567456[],2,FALSE)))</f>
        <v>#VALUE!</v>
      </c>
      <c r="AU22" s="1" t="str">
        <f t="shared" si="2"/>
        <v>---</v>
      </c>
      <c r="AV22" s="1" t="e">
        <f>VALUE(IF(AU22="---","",VLOOKUP(AU22,List16783456791023121314151617234567456[],2,FALSE)))</f>
        <v>#VALUE!</v>
      </c>
      <c r="AW22" s="1" t="str">
        <f t="shared" si="4"/>
        <v>---</v>
      </c>
      <c r="AX22" s="1" t="str">
        <f t="shared" si="3"/>
        <v>---</v>
      </c>
      <c r="AY22" s="1"/>
      <c r="AZ22" s="1"/>
      <c r="BA22" s="1"/>
      <c r="BB22" s="1"/>
      <c r="BC22" s="1"/>
      <c r="BD22" s="29" t="s">
        <v>145</v>
      </c>
      <c r="BE22" s="161" t="str">
        <f>IF(H22="---","",VLOOKUP(H22,List16783456791023121314151617234567456[],2,FALSE))</f>
        <v/>
      </c>
      <c r="BF22" s="161" t="str">
        <f>IF(I22="---","",VLOOKUP(I22,List16783456791023121314151617234567456[],2,FALSE))</f>
        <v/>
      </c>
      <c r="BG22" s="161" t="str">
        <f>IF(J22="---","",VLOOKUP(J22,List16783456791023121314151617234567456[],2,FALSE))</f>
        <v/>
      </c>
      <c r="BH22" s="161" t="str">
        <f>IF(K22="---","",VLOOKUP(K22,List16783456791023121314151617234567456[],2,FALSE))</f>
        <v/>
      </c>
      <c r="BI22" s="161" t="str">
        <f>IF(L22="---","",VLOOKUP(L22,List16783456791023121314151617234567456[],2,FALSE))</f>
        <v/>
      </c>
      <c r="BJ22" s="161" t="str">
        <f>IF(M22="---","",VLOOKUP(M22,List16783456791023121314151617234567456[],2,FALSE))</f>
        <v/>
      </c>
      <c r="BK22" s="161" t="str">
        <f>IF(N22="---","",VLOOKUP(N22,List16783456791023121314151617234567456[],2,FALSE))</f>
        <v/>
      </c>
      <c r="BL22" s="161" t="str">
        <f>IF(O22="---","",VLOOKUP(O22,List16783456791023121314151617234567456[],2,FALSE))</f>
        <v/>
      </c>
      <c r="BM22" s="161" t="str">
        <f>IF(P22="---","",VLOOKUP(P22,List16783456791023121314151617234567456[],2,FALSE))</f>
        <v/>
      </c>
      <c r="BN22" s="161" t="str">
        <f>IF(Q22="---","",VLOOKUP(Q22,List16783456791023121314151617234567456[],2,FALSE))</f>
        <v/>
      </c>
      <c r="BO22" s="161" t="str">
        <f>IF(R22="---","",VLOOKUP(R22,List16783456791023121314151617234567456[],2,FALSE))</f>
        <v/>
      </c>
      <c r="BP22" s="29" t="s">
        <v>145</v>
      </c>
      <c r="BQ22" s="161" t="str">
        <f>IF(T22="---","",VLOOKUP(T22,List16783456791023121314151617234567456[],2,FALSE))</f>
        <v/>
      </c>
      <c r="BR22" s="161" t="str">
        <f>IF(U22="---","",VLOOKUP(U22,List16783456791023121314151617234567456[],2,FALSE))</f>
        <v/>
      </c>
      <c r="BS22" s="161" t="str">
        <f>IF(V22="---","",VLOOKUP(V22,List16783456791023121314151617234567456[],2,FALSE))</f>
        <v/>
      </c>
      <c r="BT22" s="161" t="str">
        <f>IF(W22="---","",VLOOKUP(W22,List16783456791023121314151617234567456[],2,FALSE))</f>
        <v/>
      </c>
      <c r="BU22" s="161" t="str">
        <f>IF(X22="---","",VLOOKUP(X22,List16783456791023121314151617234567456[],2,FALSE))</f>
        <v/>
      </c>
      <c r="BV22" s="161" t="str">
        <f>IF(Y22="---","",VLOOKUP(Y22,List16783456791023121314151617234567456[],2,FALSE))</f>
        <v/>
      </c>
      <c r="BW22" s="161" t="str">
        <f>IF(Z22="---","",VLOOKUP(Z22,List16783456791023121314151617234567456[],2,FALSE))</f>
        <v/>
      </c>
      <c r="BX22" s="161" t="str">
        <f>IF(AA22="---","",VLOOKUP(AA22,List16783456791023121314151617234567456[],2,FALSE))</f>
        <v/>
      </c>
      <c r="BY22" s="161" t="str">
        <f>IF(AB22="---","",VLOOKUP(AB22,List16783456791023121314151617234567456[],2,FALSE))</f>
        <v/>
      </c>
      <c r="BZ22" s="161" t="str">
        <f>IF(AC22="---","",VLOOKUP(AC22,List16783456791023121314151617234567456[],2,FALSE))</f>
        <v/>
      </c>
      <c r="CA22" s="8"/>
      <c r="CB22" s="1"/>
      <c r="CC22" s="8"/>
      <c r="CD22" s="1"/>
      <c r="CE22" s="8"/>
      <c r="CF22" s="1"/>
      <c r="CG22" s="8"/>
      <c r="CH22" s="1"/>
    </row>
    <row r="23" spans="2:86" s="211" customFormat="1" ht="13.5" customHeight="1" thickBot="1">
      <c r="B23" s="284"/>
      <c r="C23" s="287"/>
      <c r="D23" s="288"/>
      <c r="E23" s="198" t="s">
        <v>146</v>
      </c>
      <c r="F23" s="198"/>
      <c r="G23" s="199"/>
      <c r="H23" s="367" t="s">
        <v>105</v>
      </c>
      <c r="I23" s="367" t="s">
        <v>105</v>
      </c>
      <c r="J23" s="367" t="s">
        <v>105</v>
      </c>
      <c r="K23" s="367" t="s">
        <v>105</v>
      </c>
      <c r="L23" s="367" t="s">
        <v>105</v>
      </c>
      <c r="M23" s="367" t="s">
        <v>105</v>
      </c>
      <c r="N23" s="25" t="s">
        <v>105</v>
      </c>
      <c r="O23" s="25" t="s">
        <v>105</v>
      </c>
      <c r="P23" s="25" t="s">
        <v>105</v>
      </c>
      <c r="Q23" s="25" t="s">
        <v>105</v>
      </c>
      <c r="R23" s="32" t="s">
        <v>105</v>
      </c>
      <c r="S23" s="1"/>
      <c r="T23" s="367" t="s">
        <v>105</v>
      </c>
      <c r="U23" s="367" t="s">
        <v>105</v>
      </c>
      <c r="V23" s="367" t="s">
        <v>105</v>
      </c>
      <c r="W23" s="367" t="s">
        <v>105</v>
      </c>
      <c r="X23" s="367" t="s">
        <v>105</v>
      </c>
      <c r="Y23" s="371" t="s">
        <v>105</v>
      </c>
      <c r="Z23" s="371" t="s">
        <v>105</v>
      </c>
      <c r="AA23" s="371" t="s">
        <v>105</v>
      </c>
      <c r="AB23" s="371" t="s">
        <v>105</v>
      </c>
      <c r="AC23" s="371" t="s">
        <v>105</v>
      </c>
      <c r="AD23" s="8"/>
      <c r="AE23" s="8"/>
      <c r="AF23" s="27" t="str">
        <f t="shared" si="0"/>
        <v/>
      </c>
      <c r="AG23" s="27" t="str">
        <f t="shared" si="0"/>
        <v/>
      </c>
      <c r="AH23" s="27" t="str">
        <f t="shared" si="0"/>
        <v/>
      </c>
      <c r="AI23" s="27" t="str">
        <f t="shared" si="0"/>
        <v/>
      </c>
      <c r="AJ23" s="27" t="str">
        <f t="shared" si="0"/>
        <v/>
      </c>
      <c r="AK23" s="27" t="str">
        <f t="shared" si="0"/>
        <v/>
      </c>
      <c r="AL23" s="27" t="str">
        <f t="shared" si="0"/>
        <v/>
      </c>
      <c r="AM23" s="27" t="str">
        <f t="shared" si="0"/>
        <v/>
      </c>
      <c r="AN23" s="27" t="str">
        <f t="shared" si="0"/>
        <v/>
      </c>
      <c r="AO23" s="27" t="str">
        <f t="shared" si="0"/>
        <v/>
      </c>
      <c r="AP23" s="1"/>
      <c r="AQ23" s="28"/>
      <c r="AR23" s="29" t="s">
        <v>147</v>
      </c>
      <c r="AS23" s="30" t="str">
        <f t="shared" si="1"/>
        <v>---</v>
      </c>
      <c r="AT23" s="50" t="e">
        <f>VALUE(IF(AS23="---","",VLOOKUP(AS23,List16783456791023121314151617234567456[],2,FALSE)))</f>
        <v>#VALUE!</v>
      </c>
      <c r="AU23" s="1" t="str">
        <f t="shared" si="2"/>
        <v>---</v>
      </c>
      <c r="AV23" s="1" t="e">
        <f>VALUE(IF(AU23="---","",VLOOKUP(AU23,List16783456791023121314151617234567456[],2,FALSE)))</f>
        <v>#VALUE!</v>
      </c>
      <c r="AW23" s="1" t="str">
        <f t="shared" si="4"/>
        <v>---</v>
      </c>
      <c r="AX23" s="1" t="str">
        <f t="shared" si="3"/>
        <v>---</v>
      </c>
      <c r="AY23" s="1"/>
      <c r="AZ23" s="1"/>
      <c r="BA23" s="1"/>
      <c r="BB23" s="1"/>
      <c r="BC23" s="1"/>
      <c r="BD23" s="29" t="s">
        <v>147</v>
      </c>
      <c r="BE23" s="161" t="str">
        <f>IF(H23="---","",VLOOKUP(H23,List16783456791023121314151617234567456[],2,FALSE))</f>
        <v/>
      </c>
      <c r="BF23" s="161" t="str">
        <f>IF(I23="---","",VLOOKUP(I23,List16783456791023121314151617234567456[],2,FALSE))</f>
        <v/>
      </c>
      <c r="BG23" s="161" t="str">
        <f>IF(J23="---","",VLOOKUP(J23,List16783456791023121314151617234567456[],2,FALSE))</f>
        <v/>
      </c>
      <c r="BH23" s="161" t="str">
        <f>IF(K23="---","",VLOOKUP(K23,List16783456791023121314151617234567456[],2,FALSE))</f>
        <v/>
      </c>
      <c r="BI23" s="161" t="str">
        <f>IF(L23="---","",VLOOKUP(L23,List16783456791023121314151617234567456[],2,FALSE))</f>
        <v/>
      </c>
      <c r="BJ23" s="161" t="str">
        <f>IF(M23="---","",VLOOKUP(M23,List16783456791023121314151617234567456[],2,FALSE))</f>
        <v/>
      </c>
      <c r="BK23" s="161" t="str">
        <f>IF(N23="---","",VLOOKUP(N23,List16783456791023121314151617234567456[],2,FALSE))</f>
        <v/>
      </c>
      <c r="BL23" s="161" t="str">
        <f>IF(O23="---","",VLOOKUP(O23,List16783456791023121314151617234567456[],2,FALSE))</f>
        <v/>
      </c>
      <c r="BM23" s="161" t="str">
        <f>IF(P23="---","",VLOOKUP(P23,List16783456791023121314151617234567456[],2,FALSE))</f>
        <v/>
      </c>
      <c r="BN23" s="161" t="str">
        <f>IF(Q23="---","",VLOOKUP(Q23,List16783456791023121314151617234567456[],2,FALSE))</f>
        <v/>
      </c>
      <c r="BO23" s="161" t="str">
        <f>IF(R23="---","",VLOOKUP(R23,List16783456791023121314151617234567456[],2,FALSE))</f>
        <v/>
      </c>
      <c r="BP23" s="29" t="s">
        <v>147</v>
      </c>
      <c r="BQ23" s="161" t="str">
        <f>IF(T23="---","",VLOOKUP(T23,List16783456791023121314151617234567456[],2,FALSE))</f>
        <v/>
      </c>
      <c r="BR23" s="161" t="str">
        <f>IF(U23="---","",VLOOKUP(U23,List16783456791023121314151617234567456[],2,FALSE))</f>
        <v/>
      </c>
      <c r="BS23" s="161" t="str">
        <f>IF(V23="---","",VLOOKUP(V23,List16783456791023121314151617234567456[],2,FALSE))</f>
        <v/>
      </c>
      <c r="BT23" s="161" t="str">
        <f>IF(W23="---","",VLOOKUP(W23,List16783456791023121314151617234567456[],2,FALSE))</f>
        <v/>
      </c>
      <c r="BU23" s="161" t="str">
        <f>IF(X23="---","",VLOOKUP(X23,List16783456791023121314151617234567456[],2,FALSE))</f>
        <v/>
      </c>
      <c r="BV23" s="161" t="str">
        <f>IF(Y23="---","",VLOOKUP(Y23,List16783456791023121314151617234567456[],2,FALSE))</f>
        <v/>
      </c>
      <c r="BW23" s="161" t="str">
        <f>IF(Z23="---","",VLOOKUP(Z23,List16783456791023121314151617234567456[],2,FALSE))</f>
        <v/>
      </c>
      <c r="BX23" s="161" t="str">
        <f>IF(AA23="---","",VLOOKUP(AA23,List16783456791023121314151617234567456[],2,FALSE))</f>
        <v/>
      </c>
      <c r="BY23" s="161" t="str">
        <f>IF(AB23="---","",VLOOKUP(AB23,List16783456791023121314151617234567456[],2,FALSE))</f>
        <v/>
      </c>
      <c r="BZ23" s="161" t="str">
        <f>IF(AC23="---","",VLOOKUP(AC23,List16783456791023121314151617234567456[],2,FALSE))</f>
        <v/>
      </c>
      <c r="CA23" s="8"/>
      <c r="CB23" s="1"/>
      <c r="CC23" s="8"/>
      <c r="CD23" s="1"/>
      <c r="CE23" s="8"/>
      <c r="CF23" s="1"/>
      <c r="CG23" s="8"/>
      <c r="CH23" s="1"/>
    </row>
    <row r="24" spans="2:86" s="211" customFormat="1" ht="13.5" customHeight="1" thickBot="1">
      <c r="B24" s="282">
        <v>3</v>
      </c>
      <c r="C24" s="289" t="s">
        <v>148</v>
      </c>
      <c r="D24" s="290"/>
      <c r="E24" s="198" t="s">
        <v>149</v>
      </c>
      <c r="F24" s="198"/>
      <c r="G24" s="199"/>
      <c r="H24" s="367" t="s">
        <v>105</v>
      </c>
      <c r="I24" s="367" t="s">
        <v>105</v>
      </c>
      <c r="J24" s="367" t="s">
        <v>105</v>
      </c>
      <c r="K24" s="367" t="s">
        <v>105</v>
      </c>
      <c r="L24" s="367" t="s">
        <v>105</v>
      </c>
      <c r="M24" s="367" t="s">
        <v>105</v>
      </c>
      <c r="N24" s="25" t="s">
        <v>105</v>
      </c>
      <c r="O24" s="25" t="s">
        <v>105</v>
      </c>
      <c r="P24" s="25" t="s">
        <v>105</v>
      </c>
      <c r="Q24" s="25" t="s">
        <v>105</v>
      </c>
      <c r="R24" s="32" t="s">
        <v>105</v>
      </c>
      <c r="S24" s="1"/>
      <c r="T24" s="367" t="s">
        <v>105</v>
      </c>
      <c r="U24" s="367" t="s">
        <v>105</v>
      </c>
      <c r="V24" s="367" t="s">
        <v>105</v>
      </c>
      <c r="W24" s="367" t="s">
        <v>105</v>
      </c>
      <c r="X24" s="367" t="s">
        <v>105</v>
      </c>
      <c r="Y24" s="371" t="s">
        <v>105</v>
      </c>
      <c r="Z24" s="371" t="s">
        <v>105</v>
      </c>
      <c r="AA24" s="371" t="s">
        <v>105</v>
      </c>
      <c r="AB24" s="371" t="s">
        <v>105</v>
      </c>
      <c r="AC24" s="371" t="s">
        <v>105</v>
      </c>
      <c r="AD24" s="8"/>
      <c r="AE24" s="8"/>
      <c r="AF24" s="27" t="str">
        <f t="shared" si="0"/>
        <v/>
      </c>
      <c r="AG24" s="27" t="str">
        <f t="shared" si="0"/>
        <v/>
      </c>
      <c r="AH24" s="27" t="str">
        <f t="shared" si="0"/>
        <v/>
      </c>
      <c r="AI24" s="27" t="str">
        <f t="shared" si="0"/>
        <v/>
      </c>
      <c r="AJ24" s="27" t="str">
        <f t="shared" si="0"/>
        <v/>
      </c>
      <c r="AK24" s="27" t="str">
        <f t="shared" si="0"/>
        <v/>
      </c>
      <c r="AL24" s="27" t="str">
        <f t="shared" si="0"/>
        <v/>
      </c>
      <c r="AM24" s="27" t="str">
        <f t="shared" si="0"/>
        <v/>
      </c>
      <c r="AN24" s="27" t="str">
        <f t="shared" si="0"/>
        <v/>
      </c>
      <c r="AO24" s="27" t="str">
        <f t="shared" si="0"/>
        <v/>
      </c>
      <c r="AP24" s="1"/>
      <c r="AQ24" s="28"/>
      <c r="AR24" s="29" t="s">
        <v>150</v>
      </c>
      <c r="AS24" s="30" t="str">
        <f t="shared" si="1"/>
        <v>---</v>
      </c>
      <c r="AT24" s="50" t="e">
        <f>VALUE(IF(AS24="---","",VLOOKUP(AS24,List16783456791023121314151617234567456[],2,FALSE)))</f>
        <v>#VALUE!</v>
      </c>
      <c r="AU24" s="1" t="str">
        <f t="shared" si="2"/>
        <v>---</v>
      </c>
      <c r="AV24" s="1" t="e">
        <f>VALUE(IF(AU24="---","",VLOOKUP(AU24,List16783456791023121314151617234567456[],2,FALSE)))</f>
        <v>#VALUE!</v>
      </c>
      <c r="AW24" s="1" t="str">
        <f t="shared" si="4"/>
        <v>---</v>
      </c>
      <c r="AX24" s="1" t="str">
        <f t="shared" si="3"/>
        <v>---</v>
      </c>
      <c r="AY24" s="1"/>
      <c r="AZ24" s="1"/>
      <c r="BA24" s="1"/>
      <c r="BB24" s="1"/>
      <c r="BC24" s="1"/>
      <c r="BD24" s="29" t="s">
        <v>150</v>
      </c>
      <c r="BE24" s="161" t="str">
        <f>IF(H24="---","",VLOOKUP(H24,List16783456791023121314151617234567456[],2,FALSE))</f>
        <v/>
      </c>
      <c r="BF24" s="161" t="str">
        <f>IF(I24="---","",VLOOKUP(I24,List16783456791023121314151617234567456[],2,FALSE))</f>
        <v/>
      </c>
      <c r="BG24" s="161" t="str">
        <f>IF(J24="---","",VLOOKUP(J24,List16783456791023121314151617234567456[],2,FALSE))</f>
        <v/>
      </c>
      <c r="BH24" s="161" t="str">
        <f>IF(K24="---","",VLOOKUP(K24,List16783456791023121314151617234567456[],2,FALSE))</f>
        <v/>
      </c>
      <c r="BI24" s="161" t="str">
        <f>IF(L24="---","",VLOOKUP(L24,List16783456791023121314151617234567456[],2,FALSE))</f>
        <v/>
      </c>
      <c r="BJ24" s="161" t="str">
        <f>IF(M24="---","",VLOOKUP(M24,List16783456791023121314151617234567456[],2,FALSE))</f>
        <v/>
      </c>
      <c r="BK24" s="161" t="str">
        <f>IF(N24="---","",VLOOKUP(N24,List16783456791023121314151617234567456[],2,FALSE))</f>
        <v/>
      </c>
      <c r="BL24" s="161" t="str">
        <f>IF(O24="---","",VLOOKUP(O24,List16783456791023121314151617234567456[],2,FALSE))</f>
        <v/>
      </c>
      <c r="BM24" s="161" t="str">
        <f>IF(P24="---","",VLOOKUP(P24,List16783456791023121314151617234567456[],2,FALSE))</f>
        <v/>
      </c>
      <c r="BN24" s="161" t="str">
        <f>IF(Q24="---","",VLOOKUP(Q24,List16783456791023121314151617234567456[],2,FALSE))</f>
        <v/>
      </c>
      <c r="BO24" s="161" t="str">
        <f>IF(R24="---","",VLOOKUP(R24,List16783456791023121314151617234567456[],2,FALSE))</f>
        <v/>
      </c>
      <c r="BP24" s="29" t="s">
        <v>150</v>
      </c>
      <c r="BQ24" s="161" t="str">
        <f>IF(T24="---","",VLOOKUP(T24,List16783456791023121314151617234567456[],2,FALSE))</f>
        <v/>
      </c>
      <c r="BR24" s="161" t="str">
        <f>IF(U24="---","",VLOOKUP(U24,List16783456791023121314151617234567456[],2,FALSE))</f>
        <v/>
      </c>
      <c r="BS24" s="161" t="str">
        <f>IF(V24="---","",VLOOKUP(V24,List16783456791023121314151617234567456[],2,FALSE))</f>
        <v/>
      </c>
      <c r="BT24" s="161" t="str">
        <f>IF(W24="---","",VLOOKUP(W24,List16783456791023121314151617234567456[],2,FALSE))</f>
        <v/>
      </c>
      <c r="BU24" s="161" t="str">
        <f>IF(X24="---","",VLOOKUP(X24,List16783456791023121314151617234567456[],2,FALSE))</f>
        <v/>
      </c>
      <c r="BV24" s="161" t="str">
        <f>IF(Y24="---","",VLOOKUP(Y24,List16783456791023121314151617234567456[],2,FALSE))</f>
        <v/>
      </c>
      <c r="BW24" s="161" t="str">
        <f>IF(Z24="---","",VLOOKUP(Z24,List16783456791023121314151617234567456[],2,FALSE))</f>
        <v/>
      </c>
      <c r="BX24" s="161" t="str">
        <f>IF(AA24="---","",VLOOKUP(AA24,List16783456791023121314151617234567456[],2,FALSE))</f>
        <v/>
      </c>
      <c r="BY24" s="161" t="str">
        <f>IF(AB24="---","",VLOOKUP(AB24,List16783456791023121314151617234567456[],2,FALSE))</f>
        <v/>
      </c>
      <c r="BZ24" s="161" t="str">
        <f>IF(AC24="---","",VLOOKUP(AC24,List16783456791023121314151617234567456[],2,FALSE))</f>
        <v/>
      </c>
      <c r="CA24" s="8"/>
      <c r="CB24" s="1"/>
      <c r="CC24" s="8"/>
      <c r="CD24" s="1"/>
      <c r="CE24" s="8"/>
      <c r="CF24" s="1"/>
      <c r="CG24" s="8"/>
      <c r="CH24" s="1"/>
    </row>
    <row r="25" spans="2:86" s="211" customFormat="1" ht="13.5" customHeight="1" thickBot="1">
      <c r="B25" s="283"/>
      <c r="C25" s="289"/>
      <c r="D25" s="290"/>
      <c r="E25" s="198" t="s">
        <v>151</v>
      </c>
      <c r="F25" s="198"/>
      <c r="G25" s="199"/>
      <c r="H25" s="367" t="s">
        <v>105</v>
      </c>
      <c r="I25" s="367" t="s">
        <v>105</v>
      </c>
      <c r="J25" s="367" t="s">
        <v>105</v>
      </c>
      <c r="K25" s="367" t="s">
        <v>105</v>
      </c>
      <c r="L25" s="367" t="s">
        <v>105</v>
      </c>
      <c r="M25" s="367" t="s">
        <v>105</v>
      </c>
      <c r="N25" s="25" t="s">
        <v>105</v>
      </c>
      <c r="O25" s="25" t="s">
        <v>105</v>
      </c>
      <c r="P25" s="25" t="s">
        <v>105</v>
      </c>
      <c r="Q25" s="25" t="s">
        <v>105</v>
      </c>
      <c r="R25" s="32" t="s">
        <v>105</v>
      </c>
      <c r="S25" s="1"/>
      <c r="T25" s="367" t="s">
        <v>105</v>
      </c>
      <c r="U25" s="367" t="s">
        <v>105</v>
      </c>
      <c r="V25" s="367" t="s">
        <v>105</v>
      </c>
      <c r="W25" s="367" t="s">
        <v>105</v>
      </c>
      <c r="X25" s="367" t="s">
        <v>105</v>
      </c>
      <c r="Y25" s="371" t="s">
        <v>105</v>
      </c>
      <c r="Z25" s="371" t="s">
        <v>105</v>
      </c>
      <c r="AA25" s="371" t="s">
        <v>105</v>
      </c>
      <c r="AB25" s="371" t="s">
        <v>105</v>
      </c>
      <c r="AC25" s="371" t="s">
        <v>105</v>
      </c>
      <c r="AD25" s="8"/>
      <c r="AE25" s="8"/>
      <c r="AF25" s="27" t="str">
        <f t="shared" si="0"/>
        <v/>
      </c>
      <c r="AG25" s="27" t="str">
        <f t="shared" si="0"/>
        <v/>
      </c>
      <c r="AH25" s="27" t="str">
        <f t="shared" si="0"/>
        <v/>
      </c>
      <c r="AI25" s="27" t="str">
        <f t="shared" si="0"/>
        <v/>
      </c>
      <c r="AJ25" s="27" t="str">
        <f t="shared" si="0"/>
        <v/>
      </c>
      <c r="AK25" s="27" t="str">
        <f t="shared" si="0"/>
        <v/>
      </c>
      <c r="AL25" s="27" t="str">
        <f t="shared" si="0"/>
        <v/>
      </c>
      <c r="AM25" s="27" t="str">
        <f t="shared" si="0"/>
        <v/>
      </c>
      <c r="AN25" s="27" t="str">
        <f t="shared" si="0"/>
        <v/>
      </c>
      <c r="AO25" s="27" t="str">
        <f t="shared" si="0"/>
        <v/>
      </c>
      <c r="AP25" s="1"/>
      <c r="AQ25" s="28"/>
      <c r="AR25" s="29" t="s">
        <v>152</v>
      </c>
      <c r="AS25" s="30" t="str">
        <f t="shared" si="1"/>
        <v>---</v>
      </c>
      <c r="AT25" s="50" t="e">
        <f>VALUE(IF(AS25="---","",VLOOKUP(AS25,List16783456791023121314151617234567456[],2,FALSE)))</f>
        <v>#VALUE!</v>
      </c>
      <c r="AU25" s="1" t="str">
        <f t="shared" si="2"/>
        <v>---</v>
      </c>
      <c r="AV25" s="1" t="e">
        <f>VALUE(IF(AU25="---","",VLOOKUP(AU25,List16783456791023121314151617234567456[],2,FALSE)))</f>
        <v>#VALUE!</v>
      </c>
      <c r="AW25" s="1" t="str">
        <f t="shared" si="4"/>
        <v>---</v>
      </c>
      <c r="AX25" s="1" t="str">
        <f t="shared" si="3"/>
        <v>---</v>
      </c>
      <c r="AY25" s="1"/>
      <c r="AZ25" s="1"/>
      <c r="BA25" s="1"/>
      <c r="BB25" s="1"/>
      <c r="BC25" s="1"/>
      <c r="BD25" s="29" t="s">
        <v>152</v>
      </c>
      <c r="BE25" s="161" t="str">
        <f>IF(H25="---","",VLOOKUP(H25,List16783456791023121314151617234567456[],2,FALSE))</f>
        <v/>
      </c>
      <c r="BF25" s="161" t="str">
        <f>IF(I25="---","",VLOOKUP(I25,List16783456791023121314151617234567456[],2,FALSE))</f>
        <v/>
      </c>
      <c r="BG25" s="161" t="str">
        <f>IF(J25="---","",VLOOKUP(J25,List16783456791023121314151617234567456[],2,FALSE))</f>
        <v/>
      </c>
      <c r="BH25" s="161" t="str">
        <f>IF(K25="---","",VLOOKUP(K25,List16783456791023121314151617234567456[],2,FALSE))</f>
        <v/>
      </c>
      <c r="BI25" s="161" t="str">
        <f>IF(L25="---","",VLOOKUP(L25,List16783456791023121314151617234567456[],2,FALSE))</f>
        <v/>
      </c>
      <c r="BJ25" s="161" t="str">
        <f>IF(M25="---","",VLOOKUP(M25,List16783456791023121314151617234567456[],2,FALSE))</f>
        <v/>
      </c>
      <c r="BK25" s="161" t="str">
        <f>IF(N25="---","",VLOOKUP(N25,List16783456791023121314151617234567456[],2,FALSE))</f>
        <v/>
      </c>
      <c r="BL25" s="161" t="str">
        <f>IF(O25="---","",VLOOKUP(O25,List16783456791023121314151617234567456[],2,FALSE))</f>
        <v/>
      </c>
      <c r="BM25" s="161" t="str">
        <f>IF(P25="---","",VLOOKUP(P25,List16783456791023121314151617234567456[],2,FALSE))</f>
        <v/>
      </c>
      <c r="BN25" s="161" t="str">
        <f>IF(Q25="---","",VLOOKUP(Q25,List16783456791023121314151617234567456[],2,FALSE))</f>
        <v/>
      </c>
      <c r="BO25" s="161" t="str">
        <f>IF(R25="---","",VLOOKUP(R25,List16783456791023121314151617234567456[],2,FALSE))</f>
        <v/>
      </c>
      <c r="BP25" s="29" t="s">
        <v>152</v>
      </c>
      <c r="BQ25" s="161" t="str">
        <f>IF(T25="---","",VLOOKUP(T25,List16783456791023121314151617234567456[],2,FALSE))</f>
        <v/>
      </c>
      <c r="BR25" s="161" t="str">
        <f>IF(U25="---","",VLOOKUP(U25,List16783456791023121314151617234567456[],2,FALSE))</f>
        <v/>
      </c>
      <c r="BS25" s="161" t="str">
        <f>IF(V25="---","",VLOOKUP(V25,List16783456791023121314151617234567456[],2,FALSE))</f>
        <v/>
      </c>
      <c r="BT25" s="161" t="str">
        <f>IF(W25="---","",VLOOKUP(W25,List16783456791023121314151617234567456[],2,FALSE))</f>
        <v/>
      </c>
      <c r="BU25" s="161" t="str">
        <f>IF(X25="---","",VLOOKUP(X25,List16783456791023121314151617234567456[],2,FALSE))</f>
        <v/>
      </c>
      <c r="BV25" s="161" t="str">
        <f>IF(Y25="---","",VLOOKUP(Y25,List16783456791023121314151617234567456[],2,FALSE))</f>
        <v/>
      </c>
      <c r="BW25" s="161" t="str">
        <f>IF(Z25="---","",VLOOKUP(Z25,List16783456791023121314151617234567456[],2,FALSE))</f>
        <v/>
      </c>
      <c r="BX25" s="161" t="str">
        <f>IF(AA25="---","",VLOOKUP(AA25,List16783456791023121314151617234567456[],2,FALSE))</f>
        <v/>
      </c>
      <c r="BY25" s="161" t="str">
        <f>IF(AB25="---","",VLOOKUP(AB25,List16783456791023121314151617234567456[],2,FALSE))</f>
        <v/>
      </c>
      <c r="BZ25" s="161" t="str">
        <f>IF(AC25="---","",VLOOKUP(AC25,List16783456791023121314151617234567456[],2,FALSE))</f>
        <v/>
      </c>
      <c r="CA25" s="8"/>
      <c r="CB25" s="1"/>
      <c r="CC25" s="8"/>
      <c r="CD25" s="1"/>
      <c r="CE25" s="8"/>
      <c r="CF25" s="1"/>
      <c r="CG25" s="8"/>
      <c r="CH25" s="1"/>
    </row>
    <row r="26" spans="2:86" s="211" customFormat="1" ht="13.5" customHeight="1" thickBot="1">
      <c r="B26" s="283"/>
      <c r="C26" s="289"/>
      <c r="D26" s="290"/>
      <c r="E26" s="198" t="s">
        <v>153</v>
      </c>
      <c r="F26" s="198"/>
      <c r="G26" s="199"/>
      <c r="H26" s="367" t="s">
        <v>105</v>
      </c>
      <c r="I26" s="367" t="s">
        <v>105</v>
      </c>
      <c r="J26" s="367" t="s">
        <v>105</v>
      </c>
      <c r="K26" s="367" t="s">
        <v>105</v>
      </c>
      <c r="L26" s="367" t="s">
        <v>105</v>
      </c>
      <c r="M26" s="367" t="s">
        <v>105</v>
      </c>
      <c r="N26" s="25" t="s">
        <v>105</v>
      </c>
      <c r="O26" s="25" t="s">
        <v>105</v>
      </c>
      <c r="P26" s="25" t="s">
        <v>105</v>
      </c>
      <c r="Q26" s="25" t="s">
        <v>105</v>
      </c>
      <c r="R26" s="32" t="s">
        <v>105</v>
      </c>
      <c r="S26" s="1"/>
      <c r="T26" s="367" t="s">
        <v>105</v>
      </c>
      <c r="U26" s="367" t="s">
        <v>105</v>
      </c>
      <c r="V26" s="367" t="s">
        <v>105</v>
      </c>
      <c r="W26" s="367" t="s">
        <v>105</v>
      </c>
      <c r="X26" s="367" t="s">
        <v>105</v>
      </c>
      <c r="Y26" s="371" t="s">
        <v>105</v>
      </c>
      <c r="Z26" s="371" t="s">
        <v>105</v>
      </c>
      <c r="AA26" s="371" t="s">
        <v>105</v>
      </c>
      <c r="AB26" s="371" t="s">
        <v>105</v>
      </c>
      <c r="AC26" s="371" t="s">
        <v>105</v>
      </c>
      <c r="AD26" s="8"/>
      <c r="AE26" s="8"/>
      <c r="AF26" s="27" t="str">
        <f t="shared" si="0"/>
        <v/>
      </c>
      <c r="AG26" s="27" t="str">
        <f t="shared" si="0"/>
        <v/>
      </c>
      <c r="AH26" s="27" t="str">
        <f t="shared" si="0"/>
        <v/>
      </c>
      <c r="AI26" s="27" t="str">
        <f t="shared" si="0"/>
        <v/>
      </c>
      <c r="AJ26" s="27" t="str">
        <f t="shared" si="0"/>
        <v/>
      </c>
      <c r="AK26" s="27" t="str">
        <f t="shared" si="0"/>
        <v/>
      </c>
      <c r="AL26" s="27" t="str">
        <f t="shared" si="0"/>
        <v/>
      </c>
      <c r="AM26" s="27" t="str">
        <f t="shared" si="0"/>
        <v/>
      </c>
      <c r="AN26" s="27" t="str">
        <f t="shared" si="0"/>
        <v/>
      </c>
      <c r="AO26" s="27" t="str">
        <f t="shared" si="0"/>
        <v/>
      </c>
      <c r="AP26" s="1"/>
      <c r="AQ26" s="28"/>
      <c r="AR26" s="29" t="s">
        <v>154</v>
      </c>
      <c r="AS26" s="30" t="str">
        <f t="shared" si="1"/>
        <v>---</v>
      </c>
      <c r="AT26" s="50" t="e">
        <f>VALUE(IF(AS26="---","",VLOOKUP(AS26,List16783456791023121314151617234567456[],2,FALSE)))</f>
        <v>#VALUE!</v>
      </c>
      <c r="AU26" s="1" t="str">
        <f t="shared" si="2"/>
        <v>---</v>
      </c>
      <c r="AV26" s="1" t="e">
        <f>VALUE(IF(AU26="---","",VLOOKUP(AU26,List16783456791023121314151617234567456[],2,FALSE)))</f>
        <v>#VALUE!</v>
      </c>
      <c r="AW26" s="1" t="str">
        <f t="shared" si="4"/>
        <v>---</v>
      </c>
      <c r="AX26" s="1" t="str">
        <f t="shared" si="3"/>
        <v>---</v>
      </c>
      <c r="AY26" s="1"/>
      <c r="AZ26" s="1"/>
      <c r="BA26" s="1"/>
      <c r="BB26" s="1"/>
      <c r="BC26" s="1"/>
      <c r="BD26" s="29" t="s">
        <v>154</v>
      </c>
      <c r="BE26" s="161" t="str">
        <f>IF(H26="---","",VLOOKUP(H26,List16783456791023121314151617234567456[],2,FALSE))</f>
        <v/>
      </c>
      <c r="BF26" s="161" t="str">
        <f>IF(I26="---","",VLOOKUP(I26,List16783456791023121314151617234567456[],2,FALSE))</f>
        <v/>
      </c>
      <c r="BG26" s="161" t="str">
        <f>IF(J26="---","",VLOOKUP(J26,List16783456791023121314151617234567456[],2,FALSE))</f>
        <v/>
      </c>
      <c r="BH26" s="161" t="str">
        <f>IF(K26="---","",VLOOKUP(K26,List16783456791023121314151617234567456[],2,FALSE))</f>
        <v/>
      </c>
      <c r="BI26" s="161" t="str">
        <f>IF(L26="---","",VLOOKUP(L26,List16783456791023121314151617234567456[],2,FALSE))</f>
        <v/>
      </c>
      <c r="BJ26" s="161" t="str">
        <f>IF(M26="---","",VLOOKUP(M26,List16783456791023121314151617234567456[],2,FALSE))</f>
        <v/>
      </c>
      <c r="BK26" s="161" t="str">
        <f>IF(N26="---","",VLOOKUP(N26,List16783456791023121314151617234567456[],2,FALSE))</f>
        <v/>
      </c>
      <c r="BL26" s="161" t="str">
        <f>IF(O26="---","",VLOOKUP(O26,List16783456791023121314151617234567456[],2,FALSE))</f>
        <v/>
      </c>
      <c r="BM26" s="161" t="str">
        <f>IF(P26="---","",VLOOKUP(P26,List16783456791023121314151617234567456[],2,FALSE))</f>
        <v/>
      </c>
      <c r="BN26" s="161" t="str">
        <f>IF(Q26="---","",VLOOKUP(Q26,List16783456791023121314151617234567456[],2,FALSE))</f>
        <v/>
      </c>
      <c r="BO26" s="161" t="str">
        <f>IF(R26="---","",VLOOKUP(R26,List16783456791023121314151617234567456[],2,FALSE))</f>
        <v/>
      </c>
      <c r="BP26" s="29" t="s">
        <v>154</v>
      </c>
      <c r="BQ26" s="161" t="str">
        <f>IF(T26="---","",VLOOKUP(T26,List16783456791023121314151617234567456[],2,FALSE))</f>
        <v/>
      </c>
      <c r="BR26" s="161" t="str">
        <f>IF(U26="---","",VLOOKUP(U26,List16783456791023121314151617234567456[],2,FALSE))</f>
        <v/>
      </c>
      <c r="BS26" s="161" t="str">
        <f>IF(V26="---","",VLOOKUP(V26,List16783456791023121314151617234567456[],2,FALSE))</f>
        <v/>
      </c>
      <c r="BT26" s="161" t="str">
        <f>IF(W26="---","",VLOOKUP(W26,List16783456791023121314151617234567456[],2,FALSE))</f>
        <v/>
      </c>
      <c r="BU26" s="161" t="str">
        <f>IF(X26="---","",VLOOKUP(X26,List16783456791023121314151617234567456[],2,FALSE))</f>
        <v/>
      </c>
      <c r="BV26" s="161" t="str">
        <f>IF(Y26="---","",VLOOKUP(Y26,List16783456791023121314151617234567456[],2,FALSE))</f>
        <v/>
      </c>
      <c r="BW26" s="161" t="str">
        <f>IF(Z26="---","",VLOOKUP(Z26,List16783456791023121314151617234567456[],2,FALSE))</f>
        <v/>
      </c>
      <c r="BX26" s="161" t="str">
        <f>IF(AA26="---","",VLOOKUP(AA26,List16783456791023121314151617234567456[],2,FALSE))</f>
        <v/>
      </c>
      <c r="BY26" s="161" t="str">
        <f>IF(AB26="---","",VLOOKUP(AB26,List16783456791023121314151617234567456[],2,FALSE))</f>
        <v/>
      </c>
      <c r="BZ26" s="161" t="str">
        <f>IF(AC26="---","",VLOOKUP(AC26,List16783456791023121314151617234567456[],2,FALSE))</f>
        <v/>
      </c>
      <c r="CA26" s="8"/>
      <c r="CB26" s="1"/>
      <c r="CC26" s="8"/>
      <c r="CD26" s="1"/>
      <c r="CE26" s="8"/>
      <c r="CF26" s="1"/>
      <c r="CG26" s="8"/>
      <c r="CH26" s="1"/>
    </row>
    <row r="27" spans="2:86" s="211" customFormat="1" ht="13.9" customHeight="1" thickBot="1">
      <c r="B27" s="283"/>
      <c r="C27" s="289" t="s">
        <v>155</v>
      </c>
      <c r="D27" s="290"/>
      <c r="E27" s="198" t="s">
        <v>227</v>
      </c>
      <c r="F27" s="198"/>
      <c r="G27" s="199"/>
      <c r="H27" s="367" t="s">
        <v>105</v>
      </c>
      <c r="I27" s="367" t="s">
        <v>105</v>
      </c>
      <c r="J27" s="367" t="s">
        <v>105</v>
      </c>
      <c r="K27" s="367" t="s">
        <v>105</v>
      </c>
      <c r="L27" s="367" t="s">
        <v>105</v>
      </c>
      <c r="M27" s="367" t="s">
        <v>105</v>
      </c>
      <c r="N27" s="25" t="s">
        <v>105</v>
      </c>
      <c r="O27" s="25" t="s">
        <v>105</v>
      </c>
      <c r="P27" s="25" t="s">
        <v>105</v>
      </c>
      <c r="Q27" s="25" t="s">
        <v>105</v>
      </c>
      <c r="R27" s="32" t="s">
        <v>105</v>
      </c>
      <c r="S27" s="1"/>
      <c r="T27" s="367" t="s">
        <v>105</v>
      </c>
      <c r="U27" s="367" t="s">
        <v>105</v>
      </c>
      <c r="V27" s="367" t="s">
        <v>105</v>
      </c>
      <c r="W27" s="367" t="s">
        <v>105</v>
      </c>
      <c r="X27" s="367" t="s">
        <v>105</v>
      </c>
      <c r="Y27" s="371" t="s">
        <v>105</v>
      </c>
      <c r="Z27" s="371" t="s">
        <v>105</v>
      </c>
      <c r="AA27" s="371" t="s">
        <v>105</v>
      </c>
      <c r="AB27" s="371" t="s">
        <v>105</v>
      </c>
      <c r="AC27" s="371" t="s">
        <v>105</v>
      </c>
      <c r="AD27" s="8"/>
      <c r="AE27" s="8"/>
      <c r="AF27" s="27" t="str">
        <f t="shared" si="0"/>
        <v/>
      </c>
      <c r="AG27" s="27" t="str">
        <f t="shared" si="0"/>
        <v/>
      </c>
      <c r="AH27" s="27" t="str">
        <f t="shared" si="0"/>
        <v/>
      </c>
      <c r="AI27" s="27" t="str">
        <f t="shared" si="0"/>
        <v/>
      </c>
      <c r="AJ27" s="27" t="str">
        <f t="shared" si="0"/>
        <v/>
      </c>
      <c r="AK27" s="27" t="str">
        <f t="shared" si="0"/>
        <v/>
      </c>
      <c r="AL27" s="27" t="str">
        <f t="shared" si="0"/>
        <v/>
      </c>
      <c r="AM27" s="27" t="str">
        <f t="shared" si="0"/>
        <v/>
      </c>
      <c r="AN27" s="27" t="str">
        <f t="shared" si="0"/>
        <v/>
      </c>
      <c r="AO27" s="27" t="str">
        <f t="shared" si="0"/>
        <v/>
      </c>
      <c r="AP27" s="1"/>
      <c r="AQ27" s="28"/>
      <c r="AR27" s="29" t="s">
        <v>157</v>
      </c>
      <c r="AS27" s="30" t="str">
        <f t="shared" si="1"/>
        <v>---</v>
      </c>
      <c r="AT27" s="50" t="e">
        <f>VALUE(IF(AS27="---","",VLOOKUP(AS27,List16783456791023121314151617234567456[],2,FALSE)))</f>
        <v>#VALUE!</v>
      </c>
      <c r="AU27" s="1" t="str">
        <f t="shared" si="2"/>
        <v>---</v>
      </c>
      <c r="AV27" s="1" t="e">
        <f>VALUE(IF(AU27="---","",VLOOKUP(AU27,List16783456791023121314151617234567456[],2,FALSE)))</f>
        <v>#VALUE!</v>
      </c>
      <c r="AW27" s="1" t="str">
        <f t="shared" si="4"/>
        <v>---</v>
      </c>
      <c r="AX27" s="1" t="str">
        <f t="shared" si="3"/>
        <v>---</v>
      </c>
      <c r="AY27" s="1"/>
      <c r="AZ27" s="1"/>
      <c r="BA27" s="1"/>
      <c r="BB27" s="1"/>
      <c r="BC27" s="1"/>
      <c r="BD27" s="29" t="s">
        <v>157</v>
      </c>
      <c r="BE27" s="161" t="str">
        <f>IF(H27="---","",VLOOKUP(H27,List16783456791023121314151617234567456[],2,FALSE))</f>
        <v/>
      </c>
      <c r="BF27" s="161" t="str">
        <f>IF(I27="---","",VLOOKUP(I27,List16783456791023121314151617234567456[],2,FALSE))</f>
        <v/>
      </c>
      <c r="BG27" s="161" t="str">
        <f>IF(J27="---","",VLOOKUP(J27,List16783456791023121314151617234567456[],2,FALSE))</f>
        <v/>
      </c>
      <c r="BH27" s="161" t="str">
        <f>IF(K27="---","",VLOOKUP(K27,List16783456791023121314151617234567456[],2,FALSE))</f>
        <v/>
      </c>
      <c r="BI27" s="161" t="str">
        <f>IF(L27="---","",VLOOKUP(L27,List16783456791023121314151617234567456[],2,FALSE))</f>
        <v/>
      </c>
      <c r="BJ27" s="161" t="str">
        <f>IF(M27="---","",VLOOKUP(M27,List16783456791023121314151617234567456[],2,FALSE))</f>
        <v/>
      </c>
      <c r="BK27" s="161" t="str">
        <f>IF(N27="---","",VLOOKUP(N27,List16783456791023121314151617234567456[],2,FALSE))</f>
        <v/>
      </c>
      <c r="BL27" s="161" t="str">
        <f>IF(O27="---","",VLOOKUP(O27,List16783456791023121314151617234567456[],2,FALSE))</f>
        <v/>
      </c>
      <c r="BM27" s="161" t="str">
        <f>IF(P27="---","",VLOOKUP(P27,List16783456791023121314151617234567456[],2,FALSE))</f>
        <v/>
      </c>
      <c r="BN27" s="161" t="str">
        <f>IF(Q27="---","",VLOOKUP(Q27,List16783456791023121314151617234567456[],2,FALSE))</f>
        <v/>
      </c>
      <c r="BO27" s="161" t="str">
        <f>IF(R27="---","",VLOOKUP(R27,List16783456791023121314151617234567456[],2,FALSE))</f>
        <v/>
      </c>
      <c r="BP27" s="29" t="s">
        <v>157</v>
      </c>
      <c r="BQ27" s="161" t="str">
        <f>IF(T27="---","",VLOOKUP(T27,List16783456791023121314151617234567456[],2,FALSE))</f>
        <v/>
      </c>
      <c r="BR27" s="161" t="str">
        <f>IF(U27="---","",VLOOKUP(U27,List16783456791023121314151617234567456[],2,FALSE))</f>
        <v/>
      </c>
      <c r="BS27" s="161" t="str">
        <f>IF(V27="---","",VLOOKUP(V27,List16783456791023121314151617234567456[],2,FALSE))</f>
        <v/>
      </c>
      <c r="BT27" s="161" t="str">
        <f>IF(W27="---","",VLOOKUP(W27,List16783456791023121314151617234567456[],2,FALSE))</f>
        <v/>
      </c>
      <c r="BU27" s="161" t="str">
        <f>IF(X27="---","",VLOOKUP(X27,List16783456791023121314151617234567456[],2,FALSE))</f>
        <v/>
      </c>
      <c r="BV27" s="161" t="str">
        <f>IF(Y27="---","",VLOOKUP(Y27,List16783456791023121314151617234567456[],2,FALSE))</f>
        <v/>
      </c>
      <c r="BW27" s="161" t="str">
        <f>IF(Z27="---","",VLOOKUP(Z27,List16783456791023121314151617234567456[],2,FALSE))</f>
        <v/>
      </c>
      <c r="BX27" s="161" t="str">
        <f>IF(AA27="---","",VLOOKUP(AA27,List16783456791023121314151617234567456[],2,FALSE))</f>
        <v/>
      </c>
      <c r="BY27" s="161" t="str">
        <f>IF(AB27="---","",VLOOKUP(AB27,List16783456791023121314151617234567456[],2,FALSE))</f>
        <v/>
      </c>
      <c r="BZ27" s="161" t="str">
        <f>IF(AC27="---","",VLOOKUP(AC27,List16783456791023121314151617234567456[],2,FALSE))</f>
        <v/>
      </c>
      <c r="CA27" s="8"/>
      <c r="CB27" s="1"/>
      <c r="CC27" s="8"/>
      <c r="CD27" s="1"/>
      <c r="CE27" s="8"/>
      <c r="CF27" s="1"/>
      <c r="CG27" s="8"/>
      <c r="CH27" s="1"/>
    </row>
    <row r="28" spans="2:86" s="211" customFormat="1" ht="13.5" customHeight="1" thickBot="1">
      <c r="B28" s="283"/>
      <c r="C28" s="289"/>
      <c r="D28" s="290"/>
      <c r="E28" s="198" t="s">
        <v>228</v>
      </c>
      <c r="F28" s="198"/>
      <c r="G28" s="199"/>
      <c r="H28" s="367" t="s">
        <v>105</v>
      </c>
      <c r="I28" s="367" t="s">
        <v>105</v>
      </c>
      <c r="J28" s="367" t="s">
        <v>105</v>
      </c>
      <c r="K28" s="367" t="s">
        <v>105</v>
      </c>
      <c r="L28" s="367" t="s">
        <v>105</v>
      </c>
      <c r="M28" s="367" t="s">
        <v>105</v>
      </c>
      <c r="N28" s="25" t="s">
        <v>105</v>
      </c>
      <c r="O28" s="25" t="s">
        <v>105</v>
      </c>
      <c r="P28" s="25" t="s">
        <v>105</v>
      </c>
      <c r="Q28" s="25" t="s">
        <v>105</v>
      </c>
      <c r="R28" s="32" t="s">
        <v>105</v>
      </c>
      <c r="S28" s="1"/>
      <c r="T28" s="367" t="s">
        <v>105</v>
      </c>
      <c r="U28" s="367" t="s">
        <v>105</v>
      </c>
      <c r="V28" s="367" t="s">
        <v>105</v>
      </c>
      <c r="W28" s="367" t="s">
        <v>105</v>
      </c>
      <c r="X28" s="367" t="s">
        <v>105</v>
      </c>
      <c r="Y28" s="371" t="s">
        <v>105</v>
      </c>
      <c r="Z28" s="371" t="s">
        <v>105</v>
      </c>
      <c r="AA28" s="371" t="s">
        <v>105</v>
      </c>
      <c r="AB28" s="371" t="s">
        <v>105</v>
      </c>
      <c r="AC28" s="371" t="s">
        <v>105</v>
      </c>
      <c r="AD28" s="8"/>
      <c r="AE28" s="8"/>
      <c r="AF28" s="27" t="str">
        <f t="shared" si="0"/>
        <v/>
      </c>
      <c r="AG28" s="27" t="str">
        <f t="shared" si="0"/>
        <v/>
      </c>
      <c r="AH28" s="27" t="str">
        <f t="shared" si="0"/>
        <v/>
      </c>
      <c r="AI28" s="27" t="str">
        <f t="shared" si="0"/>
        <v/>
      </c>
      <c r="AJ28" s="27" t="str">
        <f t="shared" si="0"/>
        <v/>
      </c>
      <c r="AK28" s="27" t="str">
        <f t="shared" ref="AK28:AO30" si="5">IFERROR(IF(N28="---","",IF(Y28="---","No Target Set",IF(BV28=BK28,"On Target",IF(BV28&gt;BK28,"Behind",IF(BV28&lt;BK28,"Ahead"))))),"")</f>
        <v/>
      </c>
      <c r="AL28" s="27" t="str">
        <f t="shared" si="5"/>
        <v/>
      </c>
      <c r="AM28" s="27" t="str">
        <f t="shared" si="5"/>
        <v/>
      </c>
      <c r="AN28" s="27" t="str">
        <f t="shared" si="5"/>
        <v/>
      </c>
      <c r="AO28" s="27" t="str">
        <f t="shared" si="5"/>
        <v/>
      </c>
      <c r="AP28" s="1"/>
      <c r="AQ28" s="28"/>
      <c r="AR28" s="29" t="s">
        <v>159</v>
      </c>
      <c r="AS28" s="30" t="str">
        <f t="shared" si="1"/>
        <v>---</v>
      </c>
      <c r="AT28" s="50" t="e">
        <f>VALUE(IF(AS28="---","",VLOOKUP(AS28,List16783456791023121314151617234567456[],2,FALSE)))</f>
        <v>#VALUE!</v>
      </c>
      <c r="AU28" s="1" t="str">
        <f t="shared" si="2"/>
        <v>---</v>
      </c>
      <c r="AV28" s="1" t="e">
        <f>VALUE(IF(AU28="---","",VLOOKUP(AU28,List16783456791023121314151617234567456[],2,FALSE)))</f>
        <v>#VALUE!</v>
      </c>
      <c r="AW28" s="1" t="str">
        <f t="shared" si="4"/>
        <v>---</v>
      </c>
      <c r="AX28" s="1" t="str">
        <f t="shared" si="3"/>
        <v>---</v>
      </c>
      <c r="AY28" s="1"/>
      <c r="AZ28" s="1"/>
      <c r="BA28" s="1"/>
      <c r="BB28" s="1"/>
      <c r="BC28" s="1"/>
      <c r="BD28" s="29" t="s">
        <v>159</v>
      </c>
      <c r="BE28" s="161" t="str">
        <f>IF(H28="---","",VLOOKUP(H28,List16783456791023121314151617234567456[],2,FALSE))</f>
        <v/>
      </c>
      <c r="BF28" s="161" t="str">
        <f>IF(I28="---","",VLOOKUP(I28,List16783456791023121314151617234567456[],2,FALSE))</f>
        <v/>
      </c>
      <c r="BG28" s="161" t="str">
        <f>IF(J28="---","",VLOOKUP(J28,List16783456791023121314151617234567456[],2,FALSE))</f>
        <v/>
      </c>
      <c r="BH28" s="161" t="str">
        <f>IF(K28="---","",VLOOKUP(K28,List16783456791023121314151617234567456[],2,FALSE))</f>
        <v/>
      </c>
      <c r="BI28" s="161" t="str">
        <f>IF(L28="---","",VLOOKUP(L28,List16783456791023121314151617234567456[],2,FALSE))</f>
        <v/>
      </c>
      <c r="BJ28" s="161" t="str">
        <f>IF(M28="---","",VLOOKUP(M28,List16783456791023121314151617234567456[],2,FALSE))</f>
        <v/>
      </c>
      <c r="BK28" s="161" t="str">
        <f>IF(N28="---","",VLOOKUP(N28,List16783456791023121314151617234567456[],2,FALSE))</f>
        <v/>
      </c>
      <c r="BL28" s="161" t="str">
        <f>IF(O28="---","",VLOOKUP(O28,List16783456791023121314151617234567456[],2,FALSE))</f>
        <v/>
      </c>
      <c r="BM28" s="161" t="str">
        <f>IF(P28="---","",VLOOKUP(P28,List16783456791023121314151617234567456[],2,FALSE))</f>
        <v/>
      </c>
      <c r="BN28" s="161" t="str">
        <f>IF(Q28="---","",VLOOKUP(Q28,List16783456791023121314151617234567456[],2,FALSE))</f>
        <v/>
      </c>
      <c r="BO28" s="161" t="str">
        <f>IF(R28="---","",VLOOKUP(R28,List16783456791023121314151617234567456[],2,FALSE))</f>
        <v/>
      </c>
      <c r="BP28" s="29" t="s">
        <v>159</v>
      </c>
      <c r="BQ28" s="161" t="str">
        <f>IF(T28="---","",VLOOKUP(T28,List16783456791023121314151617234567456[],2,FALSE))</f>
        <v/>
      </c>
      <c r="BR28" s="161" t="str">
        <f>IF(U28="---","",VLOOKUP(U28,List16783456791023121314151617234567456[],2,FALSE))</f>
        <v/>
      </c>
      <c r="BS28" s="161" t="str">
        <f>IF(V28="---","",VLOOKUP(V28,List16783456791023121314151617234567456[],2,FALSE))</f>
        <v/>
      </c>
      <c r="BT28" s="161" t="str">
        <f>IF(W28="---","",VLOOKUP(W28,List16783456791023121314151617234567456[],2,FALSE))</f>
        <v/>
      </c>
      <c r="BU28" s="161" t="str">
        <f>IF(X28="---","",VLOOKUP(X28,List16783456791023121314151617234567456[],2,FALSE))</f>
        <v/>
      </c>
      <c r="BV28" s="161" t="str">
        <f>IF(Y28="---","",VLOOKUP(Y28,List16783456791023121314151617234567456[],2,FALSE))</f>
        <v/>
      </c>
      <c r="BW28" s="161" t="str">
        <f>IF(Z28="---","",VLOOKUP(Z28,List16783456791023121314151617234567456[],2,FALSE))</f>
        <v/>
      </c>
      <c r="BX28" s="161" t="str">
        <f>IF(AA28="---","",VLOOKUP(AA28,List16783456791023121314151617234567456[],2,FALSE))</f>
        <v/>
      </c>
      <c r="BY28" s="161" t="str">
        <f>IF(AB28="---","",VLOOKUP(AB28,List16783456791023121314151617234567456[],2,FALSE))</f>
        <v/>
      </c>
      <c r="BZ28" s="161" t="str">
        <f>IF(AC28="---","",VLOOKUP(AC28,List16783456791023121314151617234567456[],2,FALSE))</f>
        <v/>
      </c>
      <c r="CA28" s="8"/>
      <c r="CB28" s="1"/>
      <c r="CC28" s="8"/>
      <c r="CD28" s="1"/>
      <c r="CE28" s="8"/>
      <c r="CF28" s="1"/>
      <c r="CG28" s="8"/>
      <c r="CH28" s="1"/>
    </row>
    <row r="29" spans="2:86" s="211" customFormat="1" ht="13.5" customHeight="1" thickBot="1">
      <c r="B29" s="283"/>
      <c r="C29" s="289"/>
      <c r="D29" s="290"/>
      <c r="E29" s="198" t="s">
        <v>160</v>
      </c>
      <c r="F29" s="198"/>
      <c r="G29" s="199"/>
      <c r="H29" s="367" t="s">
        <v>105</v>
      </c>
      <c r="I29" s="367" t="s">
        <v>105</v>
      </c>
      <c r="J29" s="367" t="s">
        <v>105</v>
      </c>
      <c r="K29" s="367" t="s">
        <v>105</v>
      </c>
      <c r="L29" s="367" t="s">
        <v>105</v>
      </c>
      <c r="M29" s="367" t="s">
        <v>105</v>
      </c>
      <c r="N29" s="25" t="s">
        <v>105</v>
      </c>
      <c r="O29" s="25" t="s">
        <v>105</v>
      </c>
      <c r="P29" s="25" t="s">
        <v>105</v>
      </c>
      <c r="Q29" s="25" t="s">
        <v>105</v>
      </c>
      <c r="R29" s="32" t="s">
        <v>105</v>
      </c>
      <c r="S29" s="1"/>
      <c r="T29" s="367" t="s">
        <v>105</v>
      </c>
      <c r="U29" s="367" t="s">
        <v>105</v>
      </c>
      <c r="V29" s="367" t="s">
        <v>105</v>
      </c>
      <c r="W29" s="367" t="s">
        <v>105</v>
      </c>
      <c r="X29" s="367" t="s">
        <v>105</v>
      </c>
      <c r="Y29" s="371" t="s">
        <v>105</v>
      </c>
      <c r="Z29" s="371" t="s">
        <v>105</v>
      </c>
      <c r="AA29" s="371" t="s">
        <v>105</v>
      </c>
      <c r="AB29" s="371" t="s">
        <v>105</v>
      </c>
      <c r="AC29" s="371" t="s">
        <v>105</v>
      </c>
      <c r="AD29" s="8"/>
      <c r="AE29" s="8"/>
      <c r="AF29" s="27" t="str">
        <f t="shared" ref="AF29:AJ30" si="6">IFERROR(IF(I29="---","",IF(T29="---","No Target Set",IF(BQ29=BF29,"On Target",IF(BQ29&gt;BF29,"Behind",IF(BQ29&lt;BF29,"Ahead"))))),"")</f>
        <v/>
      </c>
      <c r="AG29" s="27" t="str">
        <f t="shared" si="6"/>
        <v/>
      </c>
      <c r="AH29" s="27" t="str">
        <f t="shared" si="6"/>
        <v/>
      </c>
      <c r="AI29" s="27" t="str">
        <f t="shared" si="6"/>
        <v/>
      </c>
      <c r="AJ29" s="27" t="str">
        <f t="shared" si="6"/>
        <v/>
      </c>
      <c r="AK29" s="27" t="str">
        <f t="shared" si="5"/>
        <v/>
      </c>
      <c r="AL29" s="27" t="str">
        <f t="shared" si="5"/>
        <v/>
      </c>
      <c r="AM29" s="27" t="str">
        <f t="shared" si="5"/>
        <v/>
      </c>
      <c r="AN29" s="27" t="str">
        <f t="shared" si="5"/>
        <v/>
      </c>
      <c r="AO29" s="27" t="str">
        <f t="shared" si="5"/>
        <v/>
      </c>
      <c r="AP29" s="1"/>
      <c r="AQ29" s="28"/>
      <c r="AR29" s="29" t="s">
        <v>161</v>
      </c>
      <c r="AS29" s="30" t="str">
        <f t="shared" si="1"/>
        <v>---</v>
      </c>
      <c r="AT29" s="50" t="e">
        <f>VALUE(IF(AS29="---","",VLOOKUP(AS29,List16783456791023121314151617234567456[],2,FALSE)))</f>
        <v>#VALUE!</v>
      </c>
      <c r="AU29" s="1" t="str">
        <f t="shared" si="2"/>
        <v>---</v>
      </c>
      <c r="AV29" s="1" t="e">
        <f>VALUE(IF(AU29="---","",VLOOKUP(AU29,List16783456791023121314151617234567456[],2,FALSE)))</f>
        <v>#VALUE!</v>
      </c>
      <c r="AW29" s="1" t="str">
        <f t="shared" si="4"/>
        <v>---</v>
      </c>
      <c r="AX29" s="1" t="str">
        <f t="shared" si="3"/>
        <v>---</v>
      </c>
      <c r="AY29" s="1"/>
      <c r="AZ29" s="1"/>
      <c r="BA29" s="1"/>
      <c r="BB29" s="1"/>
      <c r="BC29" s="1"/>
      <c r="BD29" s="29" t="s">
        <v>161</v>
      </c>
      <c r="BE29" s="161" t="str">
        <f>IF(H29="---","",VLOOKUP(H29,List16783456791023121314151617234567456[],2,FALSE))</f>
        <v/>
      </c>
      <c r="BF29" s="161" t="str">
        <f>IF(I29="---","",VLOOKUP(I29,List16783456791023121314151617234567456[],2,FALSE))</f>
        <v/>
      </c>
      <c r="BG29" s="161" t="str">
        <f>IF(J29="---","",VLOOKUP(J29,List16783456791023121314151617234567456[],2,FALSE))</f>
        <v/>
      </c>
      <c r="BH29" s="161" t="str">
        <f>IF(K29="---","",VLOOKUP(K29,List16783456791023121314151617234567456[],2,FALSE))</f>
        <v/>
      </c>
      <c r="BI29" s="161" t="str">
        <f>IF(L29="---","",VLOOKUP(L29,List16783456791023121314151617234567456[],2,FALSE))</f>
        <v/>
      </c>
      <c r="BJ29" s="161" t="str">
        <f>IF(M29="---","",VLOOKUP(M29,List16783456791023121314151617234567456[],2,FALSE))</f>
        <v/>
      </c>
      <c r="BK29" s="161" t="str">
        <f>IF(N29="---","",VLOOKUP(N29,List16783456791023121314151617234567456[],2,FALSE))</f>
        <v/>
      </c>
      <c r="BL29" s="161" t="str">
        <f>IF(O29="---","",VLOOKUP(O29,List16783456791023121314151617234567456[],2,FALSE))</f>
        <v/>
      </c>
      <c r="BM29" s="161" t="str">
        <f>IF(P29="---","",VLOOKUP(P29,List16783456791023121314151617234567456[],2,FALSE))</f>
        <v/>
      </c>
      <c r="BN29" s="161" t="str">
        <f>IF(Q29="---","",VLOOKUP(Q29,List16783456791023121314151617234567456[],2,FALSE))</f>
        <v/>
      </c>
      <c r="BO29" s="161" t="str">
        <f>IF(R29="---","",VLOOKUP(R29,List16783456791023121314151617234567456[],2,FALSE))</f>
        <v/>
      </c>
      <c r="BP29" s="29" t="s">
        <v>161</v>
      </c>
      <c r="BQ29" s="161" t="str">
        <f>IF(T29="---","",VLOOKUP(T29,List16783456791023121314151617234567456[],2,FALSE))</f>
        <v/>
      </c>
      <c r="BR29" s="161" t="str">
        <f>IF(U29="---","",VLOOKUP(U29,List16783456791023121314151617234567456[],2,FALSE))</f>
        <v/>
      </c>
      <c r="BS29" s="161" t="str">
        <f>IF(V29="---","",VLOOKUP(V29,List16783456791023121314151617234567456[],2,FALSE))</f>
        <v/>
      </c>
      <c r="BT29" s="161" t="str">
        <f>IF(W29="---","",VLOOKUP(W29,List16783456791023121314151617234567456[],2,FALSE))</f>
        <v/>
      </c>
      <c r="BU29" s="161" t="str">
        <f>IF(X29="---","",VLOOKUP(X29,List16783456791023121314151617234567456[],2,FALSE))</f>
        <v/>
      </c>
      <c r="BV29" s="161" t="str">
        <f>IF(Y29="---","",VLOOKUP(Y29,List16783456791023121314151617234567456[],2,FALSE))</f>
        <v/>
      </c>
      <c r="BW29" s="161" t="str">
        <f>IF(Z29="---","",VLOOKUP(Z29,List16783456791023121314151617234567456[],2,FALSE))</f>
        <v/>
      </c>
      <c r="BX29" s="161" t="str">
        <f>IF(AA29="---","",VLOOKUP(AA29,List16783456791023121314151617234567456[],2,FALSE))</f>
        <v/>
      </c>
      <c r="BY29" s="161" t="str">
        <f>IF(AB29="---","",VLOOKUP(AB29,List16783456791023121314151617234567456[],2,FALSE))</f>
        <v/>
      </c>
      <c r="BZ29" s="161" t="str">
        <f>IF(AC29="---","",VLOOKUP(AC29,List16783456791023121314151617234567456[],2,FALSE))</f>
        <v/>
      </c>
      <c r="CA29" s="8"/>
      <c r="CB29" s="1"/>
      <c r="CC29" s="8"/>
      <c r="CD29" s="1"/>
      <c r="CE29" s="8"/>
      <c r="CF29" s="1"/>
      <c r="CG29" s="8"/>
      <c r="CH29" s="1"/>
    </row>
    <row r="30" spans="2:86" s="211" customFormat="1" ht="13.5" customHeight="1" thickBot="1">
      <c r="B30" s="284"/>
      <c r="C30" s="289"/>
      <c r="D30" s="290"/>
      <c r="E30" s="198" t="s">
        <v>239</v>
      </c>
      <c r="F30" s="198"/>
      <c r="G30" s="199"/>
      <c r="H30" s="376" t="s">
        <v>105</v>
      </c>
      <c r="I30" s="376" t="s">
        <v>105</v>
      </c>
      <c r="J30" s="376" t="s">
        <v>105</v>
      </c>
      <c r="K30" s="376" t="s">
        <v>105</v>
      </c>
      <c r="L30" s="376" t="s">
        <v>105</v>
      </c>
      <c r="M30" s="376" t="s">
        <v>105</v>
      </c>
      <c r="N30" s="36" t="s">
        <v>105</v>
      </c>
      <c r="O30" s="36" t="s">
        <v>105</v>
      </c>
      <c r="P30" s="36" t="s">
        <v>105</v>
      </c>
      <c r="Q30" s="36" t="s">
        <v>105</v>
      </c>
      <c r="R30" s="37" t="s">
        <v>105</v>
      </c>
      <c r="S30" s="1"/>
      <c r="T30" s="367" t="s">
        <v>105</v>
      </c>
      <c r="U30" s="367" t="s">
        <v>105</v>
      </c>
      <c r="V30" s="367" t="s">
        <v>105</v>
      </c>
      <c r="W30" s="367" t="s">
        <v>105</v>
      </c>
      <c r="X30" s="367" t="s">
        <v>105</v>
      </c>
      <c r="Y30" s="371" t="s">
        <v>105</v>
      </c>
      <c r="Z30" s="371" t="s">
        <v>105</v>
      </c>
      <c r="AA30" s="371" t="s">
        <v>105</v>
      </c>
      <c r="AB30" s="371" t="s">
        <v>105</v>
      </c>
      <c r="AC30" s="371" t="s">
        <v>105</v>
      </c>
      <c r="AD30" s="8"/>
      <c r="AE30" s="8"/>
      <c r="AF30" s="27" t="str">
        <f t="shared" si="6"/>
        <v/>
      </c>
      <c r="AG30" s="27" t="str">
        <f t="shared" si="6"/>
        <v/>
      </c>
      <c r="AH30" s="27" t="str">
        <f t="shared" si="6"/>
        <v/>
      </c>
      <c r="AI30" s="27" t="str">
        <f t="shared" si="6"/>
        <v/>
      </c>
      <c r="AJ30" s="27" t="str">
        <f t="shared" si="6"/>
        <v/>
      </c>
      <c r="AK30" s="27" t="str">
        <f t="shared" si="5"/>
        <v/>
      </c>
      <c r="AL30" s="27" t="str">
        <f t="shared" si="5"/>
        <v/>
      </c>
      <c r="AM30" s="27" t="str">
        <f t="shared" si="5"/>
        <v/>
      </c>
      <c r="AN30" s="27" t="str">
        <f t="shared" si="5"/>
        <v/>
      </c>
      <c r="AO30" s="27" t="str">
        <f t="shared" si="5"/>
        <v/>
      </c>
      <c r="AP30" s="1"/>
      <c r="AQ30" s="28"/>
      <c r="AR30" s="29" t="s">
        <v>163</v>
      </c>
      <c r="AS30" s="30" t="str">
        <f t="shared" si="1"/>
        <v>---</v>
      </c>
      <c r="AT30" s="50" t="e">
        <f>VALUE(IF(AS30="---","",VLOOKUP(AS30,List16783456791023121314151617234567456[],2,FALSE)))</f>
        <v>#VALUE!</v>
      </c>
      <c r="AU30" s="1" t="str">
        <f t="shared" si="2"/>
        <v>---</v>
      </c>
      <c r="AV30" s="1" t="e">
        <f>VALUE(IF(AU30="---","",VLOOKUP(AU30,List16783456791023121314151617234567456[],2,FALSE)))</f>
        <v>#VALUE!</v>
      </c>
      <c r="AW30" s="1" t="str">
        <f t="shared" si="4"/>
        <v>---</v>
      </c>
      <c r="AX30" s="1" t="str">
        <f t="shared" si="3"/>
        <v>---</v>
      </c>
      <c r="AY30" s="1"/>
      <c r="AZ30" s="1"/>
      <c r="BA30" s="1"/>
      <c r="BB30" s="1"/>
      <c r="BC30" s="1"/>
      <c r="BD30" s="29" t="s">
        <v>163</v>
      </c>
      <c r="BE30" s="161" t="str">
        <f>IF(H30="---","",VLOOKUP(H30,List16783456791023121314151617234567456[],2,FALSE))</f>
        <v/>
      </c>
      <c r="BF30" s="161" t="str">
        <f>IF(I30="---","",VLOOKUP(I30,List16783456791023121314151617234567456[],2,FALSE))</f>
        <v/>
      </c>
      <c r="BG30" s="161" t="str">
        <f>IF(J30="---","",VLOOKUP(J30,List16783456791023121314151617234567456[],2,FALSE))</f>
        <v/>
      </c>
      <c r="BH30" s="161" t="str">
        <f>IF(K30="---","",VLOOKUP(K30,List16783456791023121314151617234567456[],2,FALSE))</f>
        <v/>
      </c>
      <c r="BI30" s="161" t="str">
        <f>IF(L30="---","",VLOOKUP(L30,List16783456791023121314151617234567456[],2,FALSE))</f>
        <v/>
      </c>
      <c r="BJ30" s="161" t="str">
        <f>IF(M30="---","",VLOOKUP(M30,List16783456791023121314151617234567456[],2,FALSE))</f>
        <v/>
      </c>
      <c r="BK30" s="161" t="str">
        <f>IF(N30="---","",VLOOKUP(N30,List16783456791023121314151617234567456[],2,FALSE))</f>
        <v/>
      </c>
      <c r="BL30" s="161" t="str">
        <f>IF(O30="---","",VLOOKUP(O30,List16783456791023121314151617234567456[],2,FALSE))</f>
        <v/>
      </c>
      <c r="BM30" s="161" t="str">
        <f>IF(P30="---","",VLOOKUP(P30,List16783456791023121314151617234567456[],2,FALSE))</f>
        <v/>
      </c>
      <c r="BN30" s="161" t="str">
        <f>IF(Q30="---","",VLOOKUP(Q30,List16783456791023121314151617234567456[],2,FALSE))</f>
        <v/>
      </c>
      <c r="BO30" s="161" t="str">
        <f>IF(R30="---","",VLOOKUP(R30,List16783456791023121314151617234567456[],2,FALSE))</f>
        <v/>
      </c>
      <c r="BP30" s="29" t="s">
        <v>163</v>
      </c>
      <c r="BQ30" s="161" t="str">
        <f>IF(T30="---","",VLOOKUP(T30,List16783456791023121314151617234567456[],2,FALSE))</f>
        <v/>
      </c>
      <c r="BR30" s="161" t="str">
        <f>IF(U30="---","",VLOOKUP(U30,List16783456791023121314151617234567456[],2,FALSE))</f>
        <v/>
      </c>
      <c r="BS30" s="161" t="str">
        <f>IF(V30="---","",VLOOKUP(V30,List16783456791023121314151617234567456[],2,FALSE))</f>
        <v/>
      </c>
      <c r="BT30" s="161" t="str">
        <f>IF(W30="---","",VLOOKUP(W30,List16783456791023121314151617234567456[],2,FALSE))</f>
        <v/>
      </c>
      <c r="BU30" s="161" t="str">
        <f>IF(X30="---","",VLOOKUP(X30,List16783456791023121314151617234567456[],2,FALSE))</f>
        <v/>
      </c>
      <c r="BV30" s="161" t="str">
        <f>IF(Y30="---","",VLOOKUP(Y30,List16783456791023121314151617234567456[],2,FALSE))</f>
        <v/>
      </c>
      <c r="BW30" s="161" t="str">
        <f>IF(Z30="---","",VLOOKUP(Z30,List16783456791023121314151617234567456[],2,FALSE))</f>
        <v/>
      </c>
      <c r="BX30" s="161" t="str">
        <f>IF(AA30="---","",VLOOKUP(AA30,List16783456791023121314151617234567456[],2,FALSE))</f>
        <v/>
      </c>
      <c r="BY30" s="161" t="str">
        <f>IF(AB30="---","",VLOOKUP(AB30,List16783456791023121314151617234567456[],2,FALSE))</f>
        <v/>
      </c>
      <c r="BZ30" s="161" t="str">
        <f>IF(AC30="---","",VLOOKUP(AC30,List16783456791023121314151617234567456[],2,FALSE))</f>
        <v/>
      </c>
      <c r="CA30" s="8"/>
      <c r="CB30" s="1"/>
      <c r="CC30" s="8"/>
      <c r="CD30" s="1"/>
      <c r="CE30" s="8"/>
      <c r="CF30" s="1"/>
      <c r="CG30" s="8"/>
      <c r="CH30" s="1"/>
    </row>
    <row r="31" spans="2:86" s="211" customFormat="1" ht="13.5" customHeight="1" thickBot="1">
      <c r="B31" s="276" t="s">
        <v>164</v>
      </c>
      <c r="C31" s="277"/>
      <c r="D31" s="277"/>
      <c r="E31" s="277"/>
      <c r="F31" s="277"/>
      <c r="G31" s="278"/>
      <c r="H31" s="38">
        <f>COUNTIF(Year0Range,AZ4)</f>
        <v>0</v>
      </c>
      <c r="I31" s="38" t="str">
        <f>IF(COUNTIF(Year1Range,AZ4)=0,"",COUNTIF(Year1Range,AZ4))</f>
        <v/>
      </c>
      <c r="J31" s="38" t="str">
        <f>IF(COUNTIF(Year2Range,AZ4)=0,"",COUNTIF(Year2Range,AZ4))</f>
        <v/>
      </c>
      <c r="K31" s="38" t="str">
        <f>IF(COUNTIF(Year3Range,AZ4)=0,"",COUNTIF(Year3Range,AZ4))</f>
        <v/>
      </c>
      <c r="L31" s="38" t="str">
        <f>IF(COUNTIF(Year4Range,AZ4)=0,"",COUNTIF(Year4Range,AZ4))</f>
        <v/>
      </c>
      <c r="M31" s="38" t="str">
        <f>IF(COUNTIF(Year5Range,AZ4)=0,"",COUNTIF(Year5Range,AZ4))</f>
        <v/>
      </c>
      <c r="N31" s="38" t="str">
        <f>IF(COUNTIF(Year6Range,AZ4)=0,"",COUNTIF(Year6Range,AZ4))</f>
        <v/>
      </c>
      <c r="O31" s="38" t="str">
        <f>IF(COUNTIF(Year7Range,AZ4)=0,"",COUNTIF(Year7Range,AZ4))</f>
        <v/>
      </c>
      <c r="P31" s="38" t="str">
        <f>IF(COUNTIF(Year8Range,AZ4)=0,"",COUNTIF(Year8Range,AZ4))</f>
        <v/>
      </c>
      <c r="Q31" s="38" t="str">
        <f>IF(COUNTIF(Year9Range,AZ4)=0,"",COUNTIF(Year9Range,AZ4))</f>
        <v/>
      </c>
      <c r="R31" s="38" t="str">
        <f>IF(COUNTIF(Year10Range,AZ4)=0,"",COUNTIF(Year10Range,AZ4))</f>
        <v/>
      </c>
      <c r="S31" s="1"/>
      <c r="T31" s="38">
        <f>COUNTIF(Year1Expected,$AZ$4)</f>
        <v>0</v>
      </c>
      <c r="U31" s="38" t="str">
        <f>IF(COUNTIF(Year2Expected,$AZ$4)=0,"",COUNTIF(Year2Expected,$AZ$4))</f>
        <v/>
      </c>
      <c r="V31" s="38" t="str">
        <f>IF(COUNTIF(Year3Expected,$AZ$4)=0,"",COUNTIF(Year3Expected,$AZ$4))</f>
        <v/>
      </c>
      <c r="W31" s="38" t="str">
        <f>IF(COUNTIF(Year4Expected,$AZ$4)=0,"",COUNTIF(Year4Expected,$AZ$4))</f>
        <v/>
      </c>
      <c r="X31" s="38" t="str">
        <f>IF(COUNTIF(Year5Expected,$AZ$4)=0,"",COUNTIF(Year5Expected,$AZ$4))</f>
        <v/>
      </c>
      <c r="Y31" s="38" t="str">
        <f>IF(COUNTIF(Year6Expected,$AZ$4)=0,"",COUNTIF(Year6Expected,$AZ$4))</f>
        <v/>
      </c>
      <c r="Z31" s="38" t="str">
        <f>IF(COUNTIF(Year7Expected,$AZ$4)=0,"",COUNTIF(Year7Expected,$AZ$4))</f>
        <v/>
      </c>
      <c r="AA31" s="38" t="str">
        <f>IF(COUNTIF(Year8Expected,$AZ$4)=0,"",COUNTIF(Year8Expected,$AZ$4))</f>
        <v/>
      </c>
      <c r="AB31" s="38" t="str">
        <f>IF(COUNTIF(Year9Expected,$AZ$4)=0,"",COUNTIF(Year9Expected,$AZ$4))</f>
        <v/>
      </c>
      <c r="AC31" s="38" t="str">
        <f>IF(COUNTIF(Year10Expected,$AZ$4)=0,"",COUNTIF(Year10Expected,$AZ$4))</f>
        <v/>
      </c>
      <c r="AD31" s="8"/>
      <c r="AE31" s="8"/>
      <c r="AF31" s="1"/>
      <c r="AG31" s="1"/>
      <c r="AH31" s="1"/>
      <c r="AI31" s="1"/>
      <c r="AJ31" s="1"/>
      <c r="AK31" s="1"/>
      <c r="AL31" s="1"/>
      <c r="AM31" s="1"/>
      <c r="AN31" s="1"/>
      <c r="AO31" s="1"/>
      <c r="AP31" s="1"/>
      <c r="AQ31" s="1"/>
      <c r="AR31" s="1"/>
      <c r="AS31" s="1" t="e">
        <f>LOOKUP(2,1/(H34:R34&lt;&gt;""),H$2:R$2)</f>
        <v>#N/A</v>
      </c>
      <c r="AT31" s="1"/>
      <c r="AU31" s="1" t="e">
        <f>AS31</f>
        <v>#N/A</v>
      </c>
      <c r="AV31" s="1"/>
      <c r="AW31" s="1"/>
      <c r="AX31" s="1"/>
      <c r="AY31" s="1"/>
      <c r="AZ31" s="1"/>
      <c r="BA31" s="1"/>
      <c r="BB31" s="1"/>
      <c r="BC31" s="1"/>
      <c r="BD31" s="29" t="s">
        <v>165</v>
      </c>
      <c r="BE31" s="162">
        <f t="shared" ref="BE31:BO31" si="7">COUNTIF(BE3:BE30,1)</f>
        <v>0</v>
      </c>
      <c r="BF31" s="162">
        <f t="shared" si="7"/>
        <v>0</v>
      </c>
      <c r="BG31" s="162">
        <f t="shared" si="7"/>
        <v>0</v>
      </c>
      <c r="BH31" s="162">
        <f t="shared" si="7"/>
        <v>0</v>
      </c>
      <c r="BI31" s="162">
        <f t="shared" si="7"/>
        <v>0</v>
      </c>
      <c r="BJ31" s="162">
        <f t="shared" si="7"/>
        <v>0</v>
      </c>
      <c r="BK31" s="162">
        <f t="shared" si="7"/>
        <v>0</v>
      </c>
      <c r="BL31" s="162">
        <f t="shared" si="7"/>
        <v>0</v>
      </c>
      <c r="BM31" s="162">
        <f t="shared" si="7"/>
        <v>0</v>
      </c>
      <c r="BN31" s="162">
        <f t="shared" si="7"/>
        <v>0</v>
      </c>
      <c r="BO31" s="162">
        <f t="shared" si="7"/>
        <v>0</v>
      </c>
      <c r="BP31" s="29" t="s">
        <v>165</v>
      </c>
      <c r="BQ31" s="163">
        <f t="shared" ref="BQ31:BZ31" si="8">COUNTIF(BQ3:BQ30,1)</f>
        <v>0</v>
      </c>
      <c r="BR31" s="163">
        <f t="shared" si="8"/>
        <v>0</v>
      </c>
      <c r="BS31" s="163">
        <f t="shared" si="8"/>
        <v>0</v>
      </c>
      <c r="BT31" s="163">
        <f t="shared" si="8"/>
        <v>0</v>
      </c>
      <c r="BU31" s="163">
        <f t="shared" si="8"/>
        <v>0</v>
      </c>
      <c r="BV31" s="163">
        <f t="shared" si="8"/>
        <v>0</v>
      </c>
      <c r="BW31" s="163">
        <f t="shared" si="8"/>
        <v>0</v>
      </c>
      <c r="BX31" s="163">
        <f t="shared" si="8"/>
        <v>0</v>
      </c>
      <c r="BY31" s="163">
        <f t="shared" si="8"/>
        <v>0</v>
      </c>
      <c r="BZ31" s="163">
        <f t="shared" si="8"/>
        <v>0</v>
      </c>
      <c r="CA31" s="8"/>
      <c r="CB31" s="1"/>
      <c r="CC31" s="8"/>
      <c r="CD31" s="1"/>
      <c r="CE31" s="8"/>
      <c r="CF31" s="1"/>
      <c r="CG31" s="8"/>
      <c r="CH31" s="1"/>
    </row>
    <row r="32" spans="2:86" s="211" customFormat="1" ht="13.5" customHeight="1" thickBot="1">
      <c r="B32" s="276" t="s">
        <v>166</v>
      </c>
      <c r="C32" s="277"/>
      <c r="D32" s="277"/>
      <c r="E32" s="277"/>
      <c r="F32" s="277"/>
      <c r="G32" s="278"/>
      <c r="H32" s="38">
        <f>COUNTIF(Year0Range,AZ5)</f>
        <v>0</v>
      </c>
      <c r="I32" s="39" t="str">
        <f>IF(COUNTIF(Year1Range,AZ5)=0,"",COUNTIF(Year1Range,AZ5))</f>
        <v/>
      </c>
      <c r="J32" s="39" t="str">
        <f>IF(COUNTIF(Year2Range,AZ5)=0,"",COUNTIF(Year2Range,AZ5))</f>
        <v/>
      </c>
      <c r="K32" s="39" t="str">
        <f>IF(COUNTIF(Year3Range,AZ5)=0,"",COUNTIF(Year3Range,AZ5))</f>
        <v/>
      </c>
      <c r="L32" s="39" t="str">
        <f>IF(COUNTIF(Year4Range,AZ5)=0,"",COUNTIF(Year4Range,AZ5))</f>
        <v/>
      </c>
      <c r="M32" s="39" t="str">
        <f>IF(COUNTIF(Year5Range,AZ5)=0,"",COUNTIF(Year5Range,AZ5))</f>
        <v/>
      </c>
      <c r="N32" s="39" t="str">
        <f>IF(COUNTIF(Year6Range,AZ5)=0,"",COUNTIF(Year6Range,AZ5))</f>
        <v/>
      </c>
      <c r="O32" s="39" t="str">
        <f>IF(COUNTIF(Year7Range,AZ5)=0,"",COUNTIF(Year7Range,AZ5))</f>
        <v/>
      </c>
      <c r="P32" s="39" t="str">
        <f>IF(COUNTIF(Year8Range,AZ5)=0,"",COUNTIF(Year8Range,AZ5))</f>
        <v/>
      </c>
      <c r="Q32" s="39" t="str">
        <f>IF(COUNTIF(Year9Range,AZ5)=0,"",COUNTIF(Year9Range,AZ5))</f>
        <v/>
      </c>
      <c r="R32" s="39" t="str">
        <f>IF(COUNTIF(Year10Range,AZ5)=0,"",COUNTIF(Year10Range,AZ5))</f>
        <v/>
      </c>
      <c r="S32" s="1"/>
      <c r="T32" s="38">
        <f>COUNTIF(Year1Expected,$AZ$5)</f>
        <v>0</v>
      </c>
      <c r="U32" s="38" t="str">
        <f>IF(COUNTIF(Year2Expected,$AZ$5)=0,"",COUNTIF(Year2Expected,$AZ$5))</f>
        <v/>
      </c>
      <c r="V32" s="38" t="str">
        <f>IF(COUNTIF(Year3Expected,$AZ$5)=0,"",COUNTIF(Year3Expected,$AZ$5))</f>
        <v/>
      </c>
      <c r="W32" s="38" t="str">
        <f>IF(COUNTIF(Year4Expected,$AZ$5)=0,"",COUNTIF(Year4Expected,$AZ$5))</f>
        <v/>
      </c>
      <c r="X32" s="38" t="str">
        <f>IF(COUNTIF(Year5Expected,$AZ$5)=0,"",COUNTIF(Year5Expected,$AZ$5))</f>
        <v/>
      </c>
      <c r="Y32" s="38" t="str">
        <f>IF(COUNTIF(Year6Expected,$AZ$5)=0,"",COUNTIF(Year6Expected,$AZ$5))</f>
        <v/>
      </c>
      <c r="Z32" s="38" t="str">
        <f>IF(COUNTIF(Year7Expected,$AZ$5)=0,"",COUNTIF(Year7Expected,$AZ$5))</f>
        <v/>
      </c>
      <c r="AA32" s="38" t="str">
        <f>IF(COUNTIF(Year8Expected,$AZ$5)=0,"",COUNTIF(Year8Expected,$AZ$5))</f>
        <v/>
      </c>
      <c r="AB32" s="38" t="str">
        <f>IF(COUNTIF(Year9Expected,$AZ$5)=0,"",COUNTIF(Year9Expected,$AZ$5))</f>
        <v/>
      </c>
      <c r="AC32" s="38" t="str">
        <f>IF(COUNTIF(Year10Expected,$AZ$5)=0,"",COUNTIF(Year10Expected,$AZ$5))</f>
        <v/>
      </c>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29" t="s">
        <v>167</v>
      </c>
      <c r="BE32" s="162">
        <f t="shared" ref="BE32:BO32" si="9">COUNTIF(BE3:BE30,0.5)</f>
        <v>0</v>
      </c>
      <c r="BF32" s="162">
        <f t="shared" si="9"/>
        <v>0</v>
      </c>
      <c r="BG32" s="162">
        <f t="shared" si="9"/>
        <v>0</v>
      </c>
      <c r="BH32" s="162">
        <f t="shared" si="9"/>
        <v>0</v>
      </c>
      <c r="BI32" s="162">
        <f t="shared" si="9"/>
        <v>0</v>
      </c>
      <c r="BJ32" s="162">
        <f t="shared" si="9"/>
        <v>0</v>
      </c>
      <c r="BK32" s="162">
        <f t="shared" si="9"/>
        <v>0</v>
      </c>
      <c r="BL32" s="162">
        <f t="shared" si="9"/>
        <v>0</v>
      </c>
      <c r="BM32" s="162">
        <f t="shared" si="9"/>
        <v>0</v>
      </c>
      <c r="BN32" s="162">
        <f t="shared" si="9"/>
        <v>0</v>
      </c>
      <c r="BO32" s="162">
        <f t="shared" si="9"/>
        <v>0</v>
      </c>
      <c r="BP32" s="29" t="s">
        <v>167</v>
      </c>
      <c r="BQ32" s="163">
        <f t="shared" ref="BQ32:BZ32" si="10">COUNTIF(BQ3:BQ30,0.5)</f>
        <v>0</v>
      </c>
      <c r="BR32" s="163">
        <f t="shared" si="10"/>
        <v>0</v>
      </c>
      <c r="BS32" s="163">
        <f t="shared" si="10"/>
        <v>0</v>
      </c>
      <c r="BT32" s="163">
        <f t="shared" si="10"/>
        <v>0</v>
      </c>
      <c r="BU32" s="163">
        <f t="shared" si="10"/>
        <v>0</v>
      </c>
      <c r="BV32" s="163">
        <f t="shared" si="10"/>
        <v>0</v>
      </c>
      <c r="BW32" s="163">
        <f t="shared" si="10"/>
        <v>0</v>
      </c>
      <c r="BX32" s="163">
        <f t="shared" si="10"/>
        <v>0</v>
      </c>
      <c r="BY32" s="163">
        <f t="shared" si="10"/>
        <v>0</v>
      </c>
      <c r="BZ32" s="163">
        <f t="shared" si="10"/>
        <v>0</v>
      </c>
      <c r="CA32" s="8"/>
      <c r="CB32" s="1"/>
      <c r="CC32" s="8"/>
      <c r="CD32" s="1"/>
      <c r="CE32" s="8"/>
      <c r="CF32" s="1"/>
      <c r="CG32" s="8"/>
      <c r="CH32" s="1"/>
    </row>
    <row r="33" spans="1:87" ht="13.5" customHeight="1" thickBot="1">
      <c r="A33" s="1"/>
      <c r="B33" s="276" t="s">
        <v>168</v>
      </c>
      <c r="C33" s="277"/>
      <c r="D33" s="277"/>
      <c r="E33" s="277"/>
      <c r="F33" s="277"/>
      <c r="G33" s="278"/>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S33" s="1"/>
      <c r="T33" s="38">
        <f>COUNTIF(Year1Expected,"*60")</f>
        <v>0</v>
      </c>
      <c r="U33" s="38" t="str">
        <f>IF(COUNTIF(Year2Expected,"*60")=0,"",COUNTIF(Year2Expected,"*60"))</f>
        <v/>
      </c>
      <c r="V33" s="38" t="str">
        <f>IF(COUNTIF(Year3Expected,"*60")=0,"",COUNTIF(Year3Expected,"*60"))</f>
        <v/>
      </c>
      <c r="W33" s="38" t="str">
        <f>IF(COUNTIF(Year4Expected,"*60")=0,"",COUNTIF(Year4Expected,"*60"))</f>
        <v/>
      </c>
      <c r="X33" s="38" t="str">
        <f>IF(COUNTIF(Year5Expected,"*60")=0,"",COUNTIF(Year5Expected,"*60"))</f>
        <v/>
      </c>
      <c r="Y33" s="38" t="str">
        <f>IF(COUNTIF(Year6Expected,"*60")=0,"",COUNTIF(Year6Expected,"*60"))</f>
        <v/>
      </c>
      <c r="Z33" s="38" t="str">
        <f>IF(COUNTIF(Year7Expected,"*60")=0,"",COUNTIF(Year7Expected,"*60"))</f>
        <v/>
      </c>
      <c r="AA33" s="38" t="str">
        <f>IF(COUNTIF(Year8Expected,"*60")=0,"",COUNTIF(Year8Expected,"*60"))</f>
        <v/>
      </c>
      <c r="AB33" s="38" t="str">
        <f>IF(COUNTIF(Year9Expected,"*60")=0,"",COUNTIF(Year9Expected,"*60"))</f>
        <v/>
      </c>
      <c r="AC33" s="38" t="str">
        <f>IF(COUNTIF(Year10Expected,"*60")=0,"",COUNTIF(Year10Expected,"*60"))</f>
        <v/>
      </c>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29" t="s">
        <v>169</v>
      </c>
      <c r="BE33" s="162">
        <f t="shared" ref="BE33:BO33" si="11">COUNTIF(BE3:BE30,0)</f>
        <v>0</v>
      </c>
      <c r="BF33" s="162">
        <f t="shared" si="11"/>
        <v>0</v>
      </c>
      <c r="BG33" s="162">
        <f t="shared" si="11"/>
        <v>0</v>
      </c>
      <c r="BH33" s="162">
        <f t="shared" si="11"/>
        <v>0</v>
      </c>
      <c r="BI33" s="162">
        <f t="shared" si="11"/>
        <v>0</v>
      </c>
      <c r="BJ33" s="162">
        <f t="shared" si="11"/>
        <v>0</v>
      </c>
      <c r="BK33" s="162">
        <f t="shared" si="11"/>
        <v>0</v>
      </c>
      <c r="BL33" s="162">
        <f t="shared" si="11"/>
        <v>0</v>
      </c>
      <c r="BM33" s="162">
        <f t="shared" si="11"/>
        <v>0</v>
      </c>
      <c r="BN33" s="162">
        <f t="shared" si="11"/>
        <v>0</v>
      </c>
      <c r="BO33" s="162">
        <f t="shared" si="11"/>
        <v>0</v>
      </c>
      <c r="BP33" s="29" t="s">
        <v>169</v>
      </c>
      <c r="BQ33" s="163">
        <f t="shared" ref="BQ33:BZ33" si="12">COUNTIF(BQ3:BQ30,0)</f>
        <v>0</v>
      </c>
      <c r="BR33" s="163">
        <f t="shared" si="12"/>
        <v>0</v>
      </c>
      <c r="BS33" s="163">
        <f t="shared" si="12"/>
        <v>0</v>
      </c>
      <c r="BT33" s="163">
        <f t="shared" si="12"/>
        <v>0</v>
      </c>
      <c r="BU33" s="163">
        <f t="shared" si="12"/>
        <v>0</v>
      </c>
      <c r="BV33" s="163">
        <f t="shared" si="12"/>
        <v>0</v>
      </c>
      <c r="BW33" s="163">
        <f t="shared" si="12"/>
        <v>0</v>
      </c>
      <c r="BX33" s="163">
        <f t="shared" si="12"/>
        <v>0</v>
      </c>
      <c r="BY33" s="163">
        <f t="shared" si="12"/>
        <v>0</v>
      </c>
      <c r="BZ33" s="163">
        <f t="shared" si="12"/>
        <v>0</v>
      </c>
      <c r="CA33" s="8"/>
      <c r="CB33" s="1"/>
      <c r="CC33" s="8"/>
      <c r="CD33" s="1"/>
      <c r="CE33" s="8"/>
      <c r="CF33" s="1"/>
      <c r="CG33" s="8"/>
      <c r="CH33" s="1"/>
      <c r="CI33" s="8"/>
    </row>
    <row r="34" spans="1:87" ht="13.5" customHeight="1" thickBot="1">
      <c r="A34" s="1"/>
      <c r="B34" s="300" t="s">
        <v>170</v>
      </c>
      <c r="C34" s="301"/>
      <c r="D34" s="301"/>
      <c r="E34" s="301"/>
      <c r="F34" s="302"/>
      <c r="G34" s="195"/>
      <c r="H34" s="40" t="str">
        <f>IF(ISERROR(AVERAGE(BE24:BE30,BE12:BE23, BE3:BE11)),"",AVERAGE(BE24:BE30,BE12:BE23, BE3:BE11))</f>
        <v/>
      </c>
      <c r="I34" s="40" t="str">
        <f t="shared" ref="I34:R34" si="13">IF(ISERROR(AVERAGE(BF24:BF30,BF12:BF23, BF3:BF11)),"",AVERAGE(BF24:BF30,BF12:BF23, BF3:BF11))</f>
        <v/>
      </c>
      <c r="J34" s="40" t="str">
        <f t="shared" si="13"/>
        <v/>
      </c>
      <c r="K34" s="40" t="str">
        <f t="shared" si="13"/>
        <v/>
      </c>
      <c r="L34" s="40" t="str">
        <f t="shared" si="13"/>
        <v/>
      </c>
      <c r="M34" s="40" t="str">
        <f t="shared" si="13"/>
        <v/>
      </c>
      <c r="N34" s="40" t="str">
        <f t="shared" si="13"/>
        <v/>
      </c>
      <c r="O34" s="40" t="str">
        <f t="shared" si="13"/>
        <v/>
      </c>
      <c r="P34" s="40" t="str">
        <f t="shared" si="13"/>
        <v/>
      </c>
      <c r="Q34" s="40" t="str">
        <f t="shared" si="13"/>
        <v/>
      </c>
      <c r="R34" s="40" t="str">
        <f t="shared" si="13"/>
        <v/>
      </c>
      <c r="S34" s="1"/>
      <c r="T34" s="40" t="str">
        <f t="shared" ref="T34:AC34" si="14">IF(ISERROR(AVERAGE(BQ24:BQ30,BQ12:BQ23, BQ3:BQ11)),"",AVERAGE(BQ24:BQ30,BQ12:BQ23, BQ3:BQ11))</f>
        <v/>
      </c>
      <c r="U34" s="40" t="str">
        <f t="shared" si="14"/>
        <v/>
      </c>
      <c r="V34" s="40" t="str">
        <f t="shared" si="14"/>
        <v/>
      </c>
      <c r="W34" s="40" t="str">
        <f t="shared" si="14"/>
        <v/>
      </c>
      <c r="X34" s="40" t="str">
        <f t="shared" si="14"/>
        <v/>
      </c>
      <c r="Y34" s="40" t="str">
        <f t="shared" si="14"/>
        <v/>
      </c>
      <c r="Z34" s="40" t="str">
        <f t="shared" si="14"/>
        <v/>
      </c>
      <c r="AA34" s="40" t="str">
        <f t="shared" si="14"/>
        <v/>
      </c>
      <c r="AB34" s="40" t="str">
        <f t="shared" si="14"/>
        <v/>
      </c>
      <c r="AC34" s="40" t="str">
        <f t="shared" si="14"/>
        <v/>
      </c>
      <c r="AD34" s="1"/>
      <c r="AE34" s="1"/>
      <c r="AF34" s="1"/>
      <c r="AG34" s="1"/>
      <c r="AH34" s="1"/>
      <c r="AI34" s="1"/>
      <c r="AJ34" s="1"/>
      <c r="AK34" s="1"/>
      <c r="AL34" s="1"/>
      <c r="AM34" s="1"/>
      <c r="AN34" s="1"/>
      <c r="AO34" s="1"/>
      <c r="AP34" s="1"/>
      <c r="AQ34" s="1"/>
      <c r="AR34" s="1"/>
      <c r="AS34" s="1"/>
      <c r="AT34" s="1"/>
      <c r="AU34" s="1"/>
      <c r="AV34" s="1"/>
      <c r="AW34" s="41"/>
      <c r="AX34" s="41"/>
      <c r="AY34" s="41"/>
      <c r="AZ34" s="41"/>
      <c r="BA34" s="1"/>
      <c r="BB34" s="8"/>
      <c r="BC34" s="8"/>
      <c r="BD34" s="29" t="s">
        <v>170</v>
      </c>
      <c r="BE34" s="42" t="str">
        <f t="shared" ref="BE34:BO34" si="15">IF(ISERROR(AVERAGE(BE24:BE30,BE12:BE23,BE3:BE11)),"",(AVERAGE(BE24:BE30,BE12:BE23,BE3:BE11)))</f>
        <v/>
      </c>
      <c r="BF34" s="42" t="str">
        <f t="shared" si="15"/>
        <v/>
      </c>
      <c r="BG34" s="42" t="str">
        <f t="shared" si="15"/>
        <v/>
      </c>
      <c r="BH34" s="42" t="str">
        <f t="shared" si="15"/>
        <v/>
      </c>
      <c r="BI34" s="42" t="str">
        <f t="shared" si="15"/>
        <v/>
      </c>
      <c r="BJ34" s="42" t="str">
        <f t="shared" si="15"/>
        <v/>
      </c>
      <c r="BK34" s="42" t="str">
        <f t="shared" si="15"/>
        <v/>
      </c>
      <c r="BL34" s="42" t="str">
        <f t="shared" si="15"/>
        <v/>
      </c>
      <c r="BM34" s="42" t="str">
        <f t="shared" si="15"/>
        <v/>
      </c>
      <c r="BN34" s="42" t="str">
        <f t="shared" si="15"/>
        <v/>
      </c>
      <c r="BO34" s="42" t="str">
        <f t="shared" si="15"/>
        <v/>
      </c>
      <c r="BP34" s="29" t="s">
        <v>170</v>
      </c>
      <c r="BQ34" s="42" t="str">
        <f t="shared" ref="BQ34:BZ34" si="16">IF(ISERROR(AVERAGE(BQ24:BQ30,BQ12:BQ23,BQ3:BQ11)),"",(AVERAGE(BQ24:BQ30,BQ12:BQ23,BQ3:BQ11)))</f>
        <v/>
      </c>
      <c r="BR34" s="42" t="str">
        <f t="shared" si="16"/>
        <v/>
      </c>
      <c r="BS34" s="42" t="str">
        <f t="shared" si="16"/>
        <v/>
      </c>
      <c r="BT34" s="42" t="str">
        <f t="shared" si="16"/>
        <v/>
      </c>
      <c r="BU34" s="42" t="str">
        <f t="shared" si="16"/>
        <v/>
      </c>
      <c r="BV34" s="42" t="str">
        <f t="shared" si="16"/>
        <v/>
      </c>
      <c r="BW34" s="42" t="str">
        <f t="shared" si="16"/>
        <v/>
      </c>
      <c r="BX34" s="42" t="str">
        <f t="shared" si="16"/>
        <v/>
      </c>
      <c r="BY34" s="42" t="str">
        <f t="shared" si="16"/>
        <v/>
      </c>
      <c r="BZ34" s="42" t="str">
        <f t="shared" si="16"/>
        <v/>
      </c>
      <c r="CA34" s="1"/>
      <c r="CB34" s="1"/>
      <c r="CC34" s="1"/>
      <c r="CD34" s="1"/>
      <c r="CE34" s="1"/>
      <c r="CF34" s="1"/>
      <c r="CG34" s="1"/>
      <c r="CH34" s="1"/>
      <c r="CI34" s="1"/>
    </row>
    <row r="35" spans="1:87" ht="13.5" customHeight="1" thickBot="1">
      <c r="A35" s="1"/>
      <c r="B35" s="43"/>
      <c r="C35" s="43"/>
      <c r="D35" s="44"/>
      <c r="E35" s="44"/>
      <c r="F35" s="44"/>
      <c r="G35" s="44"/>
      <c r="H35" s="44"/>
      <c r="I35" s="44"/>
      <c r="J35" s="44"/>
      <c r="K35" s="44"/>
      <c r="L35" s="44"/>
      <c r="M35" s="44"/>
      <c r="N35" s="44"/>
      <c r="O35" s="44"/>
      <c r="P35" s="44"/>
      <c r="Q35" s="1"/>
      <c r="R35" s="1"/>
      <c r="S35" s="1"/>
      <c r="T35" s="1"/>
      <c r="U35" s="1"/>
      <c r="V35" s="44"/>
      <c r="W35" s="1"/>
      <c r="X35" s="1"/>
      <c r="Y35" s="44"/>
      <c r="Z35" s="44"/>
      <c r="AA35" s="44"/>
      <c r="AB35" s="44"/>
      <c r="AC35" s="44"/>
      <c r="AD35" s="44"/>
      <c r="AE35" s="44"/>
      <c r="AF35" s="1"/>
      <c r="AG35" s="1"/>
      <c r="AH35" s="1"/>
      <c r="AI35" s="1"/>
      <c r="AJ35" s="1"/>
      <c r="AK35" s="1"/>
      <c r="AL35" s="1"/>
      <c r="AM35" s="1"/>
      <c r="AN35" s="1"/>
      <c r="AO35" s="1"/>
      <c r="AP35" s="1"/>
      <c r="AQ35" s="1"/>
      <c r="AR35" s="1"/>
      <c r="AS35" s="45" t="s">
        <v>106</v>
      </c>
      <c r="AT35" s="46" t="s">
        <v>104</v>
      </c>
      <c r="AU35" s="47" t="s">
        <v>112</v>
      </c>
      <c r="AV35" s="1" t="s">
        <v>171</v>
      </c>
      <c r="AW35" s="1"/>
      <c r="AX35" s="1"/>
      <c r="AY35" s="1"/>
      <c r="AZ35" s="1"/>
      <c r="BA35" s="1"/>
      <c r="BB35" s="1"/>
      <c r="BC35" s="1"/>
      <c r="BD35" s="29" t="s">
        <v>172</v>
      </c>
      <c r="BE35" s="48" t="str">
        <f t="shared" ref="BE35:BO35" si="17">IF(ISERROR(AVERAGE(BE3:BE11)),"",(AVERAGE(BE3:BE11)))</f>
        <v/>
      </c>
      <c r="BF35" s="48" t="str">
        <f t="shared" si="17"/>
        <v/>
      </c>
      <c r="BG35" s="48" t="str">
        <f t="shared" si="17"/>
        <v/>
      </c>
      <c r="BH35" s="48" t="str">
        <f t="shared" si="17"/>
        <v/>
      </c>
      <c r="BI35" s="48" t="str">
        <f t="shared" si="17"/>
        <v/>
      </c>
      <c r="BJ35" s="48" t="str">
        <f t="shared" si="17"/>
        <v/>
      </c>
      <c r="BK35" s="48" t="str">
        <f t="shared" si="17"/>
        <v/>
      </c>
      <c r="BL35" s="48" t="str">
        <f t="shared" si="17"/>
        <v/>
      </c>
      <c r="BM35" s="48" t="str">
        <f t="shared" si="17"/>
        <v/>
      </c>
      <c r="BN35" s="48" t="str">
        <f t="shared" si="17"/>
        <v/>
      </c>
      <c r="BO35" s="48" t="str">
        <f t="shared" si="17"/>
        <v/>
      </c>
      <c r="BP35" s="29" t="s">
        <v>172</v>
      </c>
      <c r="BQ35" s="48" t="str">
        <f t="shared" ref="BQ35:BZ35" si="18">IF(ISERROR(AVERAGE(BQ3:BQ11)),"",(AVERAGE(BQ3:BQ11)))</f>
        <v/>
      </c>
      <c r="BR35" s="48" t="str">
        <f t="shared" si="18"/>
        <v/>
      </c>
      <c r="BS35" s="48" t="str">
        <f t="shared" si="18"/>
        <v/>
      </c>
      <c r="BT35" s="48" t="str">
        <f t="shared" si="18"/>
        <v/>
      </c>
      <c r="BU35" s="48" t="str">
        <f t="shared" si="18"/>
        <v/>
      </c>
      <c r="BV35" s="48" t="str">
        <f t="shared" si="18"/>
        <v/>
      </c>
      <c r="BW35" s="48" t="str">
        <f t="shared" si="18"/>
        <v/>
      </c>
      <c r="BX35" s="48" t="str">
        <f t="shared" si="18"/>
        <v/>
      </c>
      <c r="BY35" s="48" t="str">
        <f t="shared" si="18"/>
        <v/>
      </c>
      <c r="BZ35" s="48" t="str">
        <f t="shared" si="18"/>
        <v/>
      </c>
      <c r="CA35" s="44"/>
      <c r="CB35" s="1"/>
      <c r="CC35" s="44"/>
      <c r="CD35" s="1"/>
      <c r="CE35" s="44"/>
      <c r="CF35" s="1"/>
      <c r="CG35" s="44"/>
      <c r="CH35" s="1"/>
      <c r="CI35" s="44"/>
    </row>
    <row r="36" spans="1:87" ht="15" thickBot="1">
      <c r="A36" s="1"/>
      <c r="B36" s="303" t="s">
        <v>173</v>
      </c>
      <c r="C36" s="303"/>
      <c r="D36" s="1"/>
      <c r="E36" s="1"/>
      <c r="F36" s="1"/>
      <c r="G36" s="1"/>
      <c r="H36" s="8"/>
      <c r="I36" s="8"/>
      <c r="J36" s="8"/>
      <c r="K36" s="8"/>
      <c r="L36" s="8"/>
      <c r="M36" s="44"/>
      <c r="N36" s="44"/>
      <c r="O36" s="44"/>
      <c r="P36" s="44"/>
      <c r="Q36" s="1"/>
      <c r="R36" s="1"/>
      <c r="S36" s="1"/>
      <c r="T36" s="1"/>
      <c r="U36" s="1"/>
      <c r="V36" s="44"/>
      <c r="W36" s="1"/>
      <c r="X36" s="1"/>
      <c r="Y36" s="44"/>
      <c r="Z36" s="44"/>
      <c r="AA36" s="44"/>
      <c r="AB36" s="44"/>
      <c r="AC36" s="44"/>
      <c r="AD36" s="44"/>
      <c r="AE36" s="44"/>
      <c r="AF36" s="1"/>
      <c r="AG36" s="1"/>
      <c r="AH36" s="1"/>
      <c r="AI36" s="1"/>
      <c r="AJ36" s="1"/>
      <c r="AK36" s="1"/>
      <c r="AL36" s="1"/>
      <c r="AM36" s="1"/>
      <c r="AN36" s="1"/>
      <c r="AO36" s="1"/>
      <c r="AP36" s="1"/>
      <c r="AQ36" s="1"/>
      <c r="AR36" s="49" t="s">
        <v>174</v>
      </c>
      <c r="AS36" s="50">
        <f>COUNTIF(AT3:AT11,BA4)</f>
        <v>0</v>
      </c>
      <c r="AT36" s="50">
        <f>VALUE(COUNTIF(AT3:AT11,BA5))</f>
        <v>0</v>
      </c>
      <c r="AU36" s="50">
        <f>VALUE(COUNTIF(AT3:AT11,0))</f>
        <v>0</v>
      </c>
      <c r="AV36" s="50" t="e">
        <f>AVERAGEIF(AT3:AT11,"&gt;=0")</f>
        <v>#DIV/0!</v>
      </c>
      <c r="AW36" s="1"/>
      <c r="AX36" s="1"/>
      <c r="AY36" s="1"/>
      <c r="AZ36" s="1"/>
      <c r="BA36" s="1"/>
      <c r="BB36" s="1"/>
      <c r="BC36" s="1"/>
      <c r="BD36" s="29" t="s">
        <v>175</v>
      </c>
      <c r="BE36" s="51" t="str">
        <f t="shared" ref="BE36:BO36" si="19">IF(ISERROR(AVERAGE(BE12:BE23)),"",(AVERAGE(BE12:BE23)))</f>
        <v/>
      </c>
      <c r="BF36" s="51" t="str">
        <f t="shared" si="19"/>
        <v/>
      </c>
      <c r="BG36" s="51" t="str">
        <f t="shared" si="19"/>
        <v/>
      </c>
      <c r="BH36" s="51" t="str">
        <f t="shared" si="19"/>
        <v/>
      </c>
      <c r="BI36" s="51" t="str">
        <f t="shared" si="19"/>
        <v/>
      </c>
      <c r="BJ36" s="51" t="str">
        <f t="shared" si="19"/>
        <v/>
      </c>
      <c r="BK36" s="51" t="str">
        <f t="shared" si="19"/>
        <v/>
      </c>
      <c r="BL36" s="51" t="str">
        <f t="shared" si="19"/>
        <v/>
      </c>
      <c r="BM36" s="51" t="str">
        <f t="shared" si="19"/>
        <v/>
      </c>
      <c r="BN36" s="51" t="str">
        <f t="shared" si="19"/>
        <v/>
      </c>
      <c r="BO36" s="51" t="str">
        <f t="shared" si="19"/>
        <v/>
      </c>
      <c r="BP36" s="29" t="s">
        <v>175</v>
      </c>
      <c r="BQ36" s="51" t="str">
        <f t="shared" ref="BQ36:BZ36" si="20">IF(ISERROR(AVERAGE(BQ12:BQ23)),"",(AVERAGE(BQ12:BQ23)))</f>
        <v/>
      </c>
      <c r="BR36" s="51" t="str">
        <f t="shared" si="20"/>
        <v/>
      </c>
      <c r="BS36" s="51" t="str">
        <f t="shared" si="20"/>
        <v/>
      </c>
      <c r="BT36" s="51" t="str">
        <f t="shared" si="20"/>
        <v/>
      </c>
      <c r="BU36" s="51" t="str">
        <f t="shared" si="20"/>
        <v/>
      </c>
      <c r="BV36" s="51" t="str">
        <f t="shared" si="20"/>
        <v/>
      </c>
      <c r="BW36" s="51" t="str">
        <f t="shared" si="20"/>
        <v/>
      </c>
      <c r="BX36" s="51" t="str">
        <f t="shared" si="20"/>
        <v/>
      </c>
      <c r="BY36" s="51" t="str">
        <f t="shared" si="20"/>
        <v/>
      </c>
      <c r="BZ36" s="51" t="str">
        <f t="shared" si="20"/>
        <v/>
      </c>
      <c r="CA36" s="44"/>
      <c r="CB36" s="1"/>
      <c r="CC36" s="44"/>
      <c r="CD36" s="1"/>
      <c r="CE36" s="44"/>
      <c r="CF36" s="1"/>
      <c r="CG36" s="44"/>
      <c r="CH36" s="1"/>
      <c r="CI36" s="44"/>
    </row>
    <row r="37" spans="1:87" ht="13.5" customHeight="1" thickBot="1">
      <c r="A37" s="1"/>
      <c r="B37" s="303"/>
      <c r="C37" s="303"/>
      <c r="D37" s="52"/>
      <c r="E37" s="52"/>
      <c r="F37" s="8"/>
      <c r="G37" s="8"/>
      <c r="H37" s="8"/>
      <c r="I37" s="8"/>
      <c r="J37" s="8"/>
      <c r="K37" s="8"/>
      <c r="L37" s="8"/>
      <c r="M37" s="8"/>
      <c r="N37" s="8"/>
      <c r="O37" s="8"/>
      <c r="P37" s="8"/>
      <c r="Q37" s="1"/>
      <c r="R37" s="1"/>
      <c r="S37" s="1"/>
      <c r="T37" s="1"/>
      <c r="U37" s="1"/>
      <c r="V37" s="8"/>
      <c r="W37" s="1"/>
      <c r="X37" s="1"/>
      <c r="Y37" s="8"/>
      <c r="Z37" s="8"/>
      <c r="AA37" s="8"/>
      <c r="AB37" s="8"/>
      <c r="AC37" s="8"/>
      <c r="AD37" s="8"/>
      <c r="AE37" s="8"/>
      <c r="AF37" s="1"/>
      <c r="AG37" s="1"/>
      <c r="AH37" s="1"/>
      <c r="AI37" s="1"/>
      <c r="AJ37" s="1"/>
      <c r="AK37" s="1"/>
      <c r="AL37" s="1"/>
      <c r="AM37" s="1"/>
      <c r="AN37" s="1"/>
      <c r="AO37" s="1"/>
      <c r="AP37" s="1"/>
      <c r="AQ37" s="1"/>
      <c r="AR37" s="49" t="s">
        <v>176</v>
      </c>
      <c r="AS37" s="50">
        <f>COUNTIF(AT12:AT23,BA4)</f>
        <v>0</v>
      </c>
      <c r="AT37" s="50">
        <f>VALUE(COUNTIF(AT12:AT23,BA5))</f>
        <v>0</v>
      </c>
      <c r="AU37" s="50">
        <f>VALUE(COUNTIF(AT12:AT23,0))</f>
        <v>0</v>
      </c>
      <c r="AV37" s="50" t="e">
        <f>AVERAGEIF(AT12:AT23,"&gt;=0")</f>
        <v>#DIV/0!</v>
      </c>
      <c r="AW37" s="1"/>
      <c r="AX37" s="1"/>
      <c r="AY37" s="1"/>
      <c r="AZ37" s="1"/>
      <c r="BA37" s="1"/>
      <c r="BB37" s="1"/>
      <c r="BC37" s="1"/>
      <c r="BD37" s="29" t="s">
        <v>177</v>
      </c>
      <c r="BE37" s="53" t="str">
        <f t="shared" ref="BE37:BO37" si="21">IF(ISERROR(AVERAGE(BE24:BE30)),"",(AVERAGE(BE24:BE30)))</f>
        <v/>
      </c>
      <c r="BF37" s="53" t="str">
        <f t="shared" si="21"/>
        <v/>
      </c>
      <c r="BG37" s="53" t="str">
        <f t="shared" si="21"/>
        <v/>
      </c>
      <c r="BH37" s="53" t="str">
        <f t="shared" si="21"/>
        <v/>
      </c>
      <c r="BI37" s="53" t="str">
        <f t="shared" si="21"/>
        <v/>
      </c>
      <c r="BJ37" s="53" t="str">
        <f t="shared" si="21"/>
        <v/>
      </c>
      <c r="BK37" s="53" t="str">
        <f t="shared" si="21"/>
        <v/>
      </c>
      <c r="BL37" s="53" t="str">
        <f t="shared" si="21"/>
        <v/>
      </c>
      <c r="BM37" s="53" t="str">
        <f t="shared" si="21"/>
        <v/>
      </c>
      <c r="BN37" s="53" t="str">
        <f t="shared" si="21"/>
        <v/>
      </c>
      <c r="BO37" s="53" t="str">
        <f t="shared" si="21"/>
        <v/>
      </c>
      <c r="BP37" s="29" t="s">
        <v>177</v>
      </c>
      <c r="BQ37" s="53" t="str">
        <f t="shared" ref="BQ37:BZ37" si="22">IF(ISERROR(AVERAGE(BQ24:BQ30)),"",(AVERAGE(BQ24:BQ30)))</f>
        <v/>
      </c>
      <c r="BR37" s="53" t="str">
        <f t="shared" si="22"/>
        <v/>
      </c>
      <c r="BS37" s="53" t="str">
        <f t="shared" si="22"/>
        <v/>
      </c>
      <c r="BT37" s="53" t="str">
        <f t="shared" si="22"/>
        <v/>
      </c>
      <c r="BU37" s="53" t="str">
        <f t="shared" si="22"/>
        <v/>
      </c>
      <c r="BV37" s="53" t="str">
        <f t="shared" si="22"/>
        <v/>
      </c>
      <c r="BW37" s="53" t="str">
        <f t="shared" si="22"/>
        <v/>
      </c>
      <c r="BX37" s="53" t="str">
        <f t="shared" si="22"/>
        <v/>
      </c>
      <c r="BY37" s="53" t="str">
        <f t="shared" si="22"/>
        <v/>
      </c>
      <c r="BZ37" s="53" t="str">
        <f t="shared" si="22"/>
        <v/>
      </c>
      <c r="CA37" s="8"/>
      <c r="CB37" s="1"/>
      <c r="CC37" s="8"/>
      <c r="CD37" s="1"/>
      <c r="CE37" s="8"/>
      <c r="CF37" s="1"/>
      <c r="CG37" s="8"/>
      <c r="CH37" s="1"/>
      <c r="CI37" s="8"/>
    </row>
    <row r="38" spans="1:87" ht="22.9" customHeight="1">
      <c r="A38" s="1"/>
      <c r="B38" s="304" t="s">
        <v>178</v>
      </c>
      <c r="C38" s="305"/>
      <c r="D38" s="305"/>
      <c r="E38" s="305"/>
      <c r="F38" s="305"/>
      <c r="G38" s="305"/>
      <c r="H38" s="305"/>
      <c r="I38" s="305"/>
      <c r="J38" s="305"/>
      <c r="K38" s="306"/>
      <c r="L38" s="8"/>
      <c r="M38" s="8"/>
      <c r="N38" s="8"/>
      <c r="O38" s="8"/>
      <c r="P38" s="8"/>
      <c r="Q38" s="1"/>
      <c r="R38" s="1"/>
      <c r="S38" s="1"/>
      <c r="T38" s="1"/>
      <c r="U38" s="1"/>
      <c r="V38" s="8"/>
      <c r="W38" s="1"/>
      <c r="X38" s="1"/>
      <c r="Y38" s="8"/>
      <c r="Z38" s="8"/>
      <c r="AA38" s="8"/>
      <c r="AB38" s="8"/>
      <c r="AC38" s="8"/>
      <c r="AD38" s="8"/>
      <c r="AE38" s="8"/>
      <c r="AF38" s="1"/>
      <c r="AG38" s="1"/>
      <c r="AH38" s="1"/>
      <c r="AI38" s="1"/>
      <c r="AJ38" s="1"/>
      <c r="AK38" s="1"/>
      <c r="AL38" s="1"/>
      <c r="AM38" s="1"/>
      <c r="AN38" s="1"/>
      <c r="AO38" s="1"/>
      <c r="AP38" s="1"/>
      <c r="AQ38" s="1"/>
      <c r="AR38" s="49" t="s">
        <v>179</v>
      </c>
      <c r="AS38" s="50">
        <f>COUNTIF(AT24:AT30,BA4)</f>
        <v>0</v>
      </c>
      <c r="AT38" s="50">
        <f>COUNTIF(AT24:AT30,BA5)</f>
        <v>0</v>
      </c>
      <c r="AU38" s="50">
        <f>VALUE(COUNTIF(AT24:AT30,0))</f>
        <v>0</v>
      </c>
      <c r="AV38" s="50" t="e">
        <f>AVERAGEIF(AT24:AT30,"&gt;=0")</f>
        <v>#DIV/0!</v>
      </c>
      <c r="AW38" s="1"/>
      <c r="AX38" s="1"/>
      <c r="AY38" s="1"/>
      <c r="AZ38" s="1"/>
      <c r="BA38" s="1"/>
      <c r="BB38" s="8"/>
      <c r="BC38" s="8"/>
      <c r="BD38" s="8"/>
      <c r="BE38" s="8"/>
      <c r="BF38" s="8"/>
      <c r="BG38" s="8"/>
      <c r="BH38" s="8"/>
      <c r="BI38" s="8"/>
      <c r="BJ38" s="1"/>
      <c r="BK38" s="1"/>
      <c r="BL38" s="1"/>
      <c r="BM38" s="1"/>
      <c r="BN38" s="1"/>
      <c r="BO38" s="1"/>
      <c r="BP38" s="8"/>
      <c r="BQ38" s="8"/>
      <c r="BR38" s="8"/>
      <c r="BS38" s="8"/>
      <c r="BT38" s="8"/>
      <c r="BU38" s="8"/>
      <c r="BV38" s="8"/>
      <c r="BW38" s="1"/>
      <c r="BX38" s="8"/>
      <c r="BY38" s="8"/>
      <c r="BZ38" s="8"/>
      <c r="CA38" s="8"/>
      <c r="CB38" s="1"/>
      <c r="CC38" s="8"/>
      <c r="CD38" s="1"/>
      <c r="CE38" s="8"/>
      <c r="CF38" s="1"/>
      <c r="CG38" s="8"/>
      <c r="CH38" s="1"/>
      <c r="CI38" s="8"/>
    </row>
    <row r="39" spans="1:87" ht="21" customHeight="1">
      <c r="A39" s="8"/>
      <c r="B39" s="307" t="s">
        <v>9</v>
      </c>
      <c r="C39" s="308"/>
      <c r="D39" s="309"/>
      <c r="E39" s="310" t="s">
        <v>10</v>
      </c>
      <c r="F39" s="311"/>
      <c r="G39" s="311"/>
      <c r="H39" s="312"/>
      <c r="I39" s="310" t="s">
        <v>11</v>
      </c>
      <c r="J39" s="311"/>
      <c r="K39" s="312"/>
      <c r="L39" s="8"/>
      <c r="M39" s="8"/>
      <c r="N39" s="8"/>
      <c r="O39" s="8"/>
      <c r="P39" s="8"/>
      <c r="Q39" s="1"/>
      <c r="R39" s="1"/>
      <c r="S39" s="1"/>
      <c r="T39" s="1"/>
      <c r="U39" s="1"/>
      <c r="V39" s="8"/>
      <c r="W39" s="1"/>
      <c r="X39" s="1"/>
      <c r="Y39" s="8"/>
      <c r="Z39" s="8"/>
      <c r="AA39" s="8"/>
      <c r="AB39" s="8"/>
      <c r="AC39" s="8"/>
      <c r="AD39" s="8"/>
      <c r="AE39" s="8"/>
      <c r="AF39" s="1"/>
      <c r="AG39" s="1"/>
      <c r="AH39" s="1"/>
      <c r="AI39" s="1"/>
      <c r="AJ39" s="1"/>
      <c r="AK39" s="1"/>
      <c r="AL39" s="1"/>
      <c r="AM39" s="1"/>
      <c r="AN39" s="1"/>
      <c r="AO39" s="1"/>
      <c r="AP39" s="1"/>
      <c r="AQ39" s="1"/>
      <c r="AR39" s="1" t="s">
        <v>180</v>
      </c>
      <c r="AS39" s="50">
        <f>VALUE(SUM(AS36:AS38))</f>
        <v>0</v>
      </c>
      <c r="AT39" s="50">
        <f>VALUE(SUM(AT36:AT38))</f>
        <v>0</v>
      </c>
      <c r="AU39" s="50">
        <f>VALUE(SUM(AU36:AU38))</f>
        <v>0</v>
      </c>
      <c r="AV39" s="1">
        <f>COUNTIF(AT3:AT30,"&gt;=0")</f>
        <v>0</v>
      </c>
      <c r="AW39" s="1"/>
      <c r="AX39" s="1"/>
      <c r="AY39" s="1"/>
      <c r="AZ39" s="1"/>
      <c r="BA39" s="1"/>
      <c r="BB39" s="1"/>
      <c r="BC39" s="1"/>
      <c r="BD39" s="1"/>
      <c r="BE39" s="1"/>
      <c r="BF39" s="1"/>
      <c r="BG39" s="8"/>
      <c r="BH39" s="377"/>
      <c r="BI39" s="8"/>
      <c r="BJ39" s="8"/>
      <c r="BK39" s="8"/>
      <c r="BL39" s="8"/>
      <c r="BM39" s="8"/>
      <c r="BN39" s="8"/>
      <c r="BO39" s="8"/>
      <c r="BP39" s="8"/>
      <c r="BQ39" s="8"/>
      <c r="BR39" s="8"/>
      <c r="BS39" s="8"/>
      <c r="BT39" s="8"/>
      <c r="BU39" s="8"/>
      <c r="BV39" s="8"/>
      <c r="BW39" s="8"/>
      <c r="BX39" s="8"/>
      <c r="BY39" s="8"/>
      <c r="BZ39" s="8"/>
      <c r="CA39" s="8"/>
      <c r="CB39" s="1"/>
      <c r="CC39" s="8"/>
      <c r="CD39" s="1"/>
      <c r="CE39" s="8"/>
      <c r="CF39" s="1"/>
      <c r="CG39" s="8"/>
      <c r="CH39" s="1"/>
      <c r="CI39" s="8"/>
    </row>
    <row r="40" spans="1:87" ht="22.15" customHeight="1">
      <c r="A40" s="8"/>
      <c r="B40" s="378"/>
      <c r="C40" s="379"/>
      <c r="D40" s="380"/>
      <c r="E40" s="381"/>
      <c r="F40" s="382"/>
      <c r="G40" s="382"/>
      <c r="H40" s="383"/>
      <c r="I40" s="381"/>
      <c r="J40" s="382"/>
      <c r="K40" s="383"/>
      <c r="L40" s="8"/>
      <c r="M40" s="8"/>
      <c r="N40" s="8"/>
      <c r="O40" s="8"/>
      <c r="P40" s="8"/>
      <c r="Q40" s="1"/>
      <c r="R40" s="1"/>
      <c r="S40" s="1"/>
      <c r="T40" s="1"/>
      <c r="U40" s="1"/>
      <c r="V40" s="8"/>
      <c r="W40" s="1"/>
      <c r="X40" s="1"/>
      <c r="Y40" s="8"/>
      <c r="Z40" s="8"/>
      <c r="AA40" s="8"/>
      <c r="AB40" s="8"/>
      <c r="AC40" s="8"/>
      <c r="AD40" s="8"/>
      <c r="AE40" s="8"/>
      <c r="AF40" s="1"/>
      <c r="AG40" s="1"/>
      <c r="AH40" s="1"/>
      <c r="AI40" s="1"/>
      <c r="AJ40" s="1"/>
      <c r="AK40" s="1"/>
      <c r="AL40" s="1"/>
      <c r="AM40" s="1"/>
      <c r="AN40" s="1"/>
      <c r="AO40" s="1"/>
      <c r="AP40" s="1"/>
      <c r="AQ40" s="1"/>
      <c r="AR40" s="49" t="s">
        <v>181</v>
      </c>
      <c r="AS40" s="1"/>
      <c r="AT40" s="1"/>
      <c r="AU40" s="1"/>
      <c r="AV40" s="50" t="e">
        <f>SUMIF(AT3:AT30,"&gt;=0")/AV39</f>
        <v>#DIV/0!</v>
      </c>
      <c r="AW40" s="1"/>
      <c r="AX40" s="1"/>
      <c r="AY40" s="1"/>
      <c r="AZ40" s="1"/>
      <c r="BA40" s="1"/>
      <c r="BB40" s="1"/>
      <c r="BC40" s="1"/>
      <c r="BD40" s="1"/>
      <c r="BE40" s="1"/>
      <c r="BF40" s="8"/>
      <c r="BG40" s="8"/>
      <c r="BH40" s="377"/>
      <c r="BI40" s="8"/>
      <c r="BJ40" s="8"/>
      <c r="BK40" s="8"/>
      <c r="BL40" s="8"/>
      <c r="BM40" s="8"/>
      <c r="BN40" s="8"/>
      <c r="BO40" s="8"/>
      <c r="BP40" s="8"/>
      <c r="BQ40" s="8"/>
      <c r="BR40" s="8"/>
      <c r="BS40" s="8"/>
      <c r="BT40" s="8"/>
      <c r="BU40" s="8"/>
      <c r="BV40" s="8"/>
      <c r="BW40" s="1"/>
      <c r="BX40" s="8"/>
      <c r="BY40" s="8"/>
      <c r="BZ40" s="8"/>
      <c r="CA40" s="8"/>
      <c r="CB40" s="1"/>
      <c r="CC40" s="8"/>
      <c r="CD40" s="1"/>
      <c r="CE40" s="8"/>
      <c r="CF40" s="1"/>
      <c r="CG40" s="8"/>
      <c r="CH40" s="1"/>
      <c r="CI40" s="8"/>
    </row>
    <row r="41" spans="1:87" ht="13.9">
      <c r="A41" s="8"/>
      <c r="B41" s="8"/>
      <c r="C41" s="8"/>
      <c r="D41" s="8"/>
      <c r="E41" s="8"/>
      <c r="F41" s="8"/>
      <c r="G41" s="8"/>
      <c r="H41" s="8"/>
      <c r="I41" s="8"/>
      <c r="J41" s="8"/>
      <c r="K41" s="8"/>
      <c r="L41" s="8"/>
      <c r="M41" s="8"/>
      <c r="N41" s="8"/>
      <c r="O41" s="8"/>
      <c r="P41" s="8"/>
      <c r="Q41" s="1"/>
      <c r="R41" s="1"/>
      <c r="S41" s="1"/>
      <c r="T41" s="1"/>
      <c r="U41" s="1"/>
      <c r="V41" s="8"/>
      <c r="W41" s="1"/>
      <c r="X41" s="1"/>
      <c r="Y41" s="8"/>
      <c r="Z41" s="8"/>
      <c r="AA41" s="8"/>
      <c r="AB41" s="8"/>
      <c r="AC41" s="8"/>
      <c r="AD41" s="8"/>
      <c r="AE41" s="8"/>
      <c r="AF41" s="49"/>
      <c r="AG41" s="1"/>
      <c r="AH41" s="1"/>
      <c r="AI41" s="1"/>
      <c r="AJ41" s="1"/>
      <c r="AK41" s="1"/>
      <c r="AL41" s="1"/>
      <c r="AM41" s="1"/>
      <c r="AN41" s="1"/>
      <c r="AO41" s="1"/>
      <c r="AP41" s="1"/>
      <c r="AQ41" s="1"/>
      <c r="AR41" s="1"/>
      <c r="AS41" s="45" t="s">
        <v>106</v>
      </c>
      <c r="AT41" s="46" t="s">
        <v>104</v>
      </c>
      <c r="AU41" s="47" t="s">
        <v>112</v>
      </c>
      <c r="AV41" s="1" t="s">
        <v>171</v>
      </c>
      <c r="AW41" s="1"/>
      <c r="AX41" s="1"/>
      <c r="AY41" s="1"/>
      <c r="AZ41" s="1"/>
      <c r="BA41" s="1"/>
      <c r="BB41" s="1"/>
      <c r="BC41" s="1"/>
      <c r="BD41" s="1"/>
      <c r="BE41" s="1"/>
      <c r="BF41" s="8"/>
      <c r="BG41" s="8"/>
      <c r="BH41" s="8"/>
      <c r="BI41" s="8"/>
      <c r="BJ41" s="8"/>
      <c r="BK41" s="8"/>
      <c r="BL41" s="8"/>
      <c r="BM41" s="8"/>
      <c r="BN41" s="8"/>
      <c r="BO41" s="8"/>
      <c r="BP41" s="8"/>
      <c r="BQ41" s="8"/>
      <c r="BR41" s="8"/>
      <c r="BS41" s="8"/>
      <c r="BT41" s="8"/>
      <c r="BU41" s="8"/>
      <c r="BV41" s="8"/>
      <c r="BW41" s="1"/>
      <c r="BX41" s="8"/>
      <c r="BY41" s="8"/>
      <c r="BZ41" s="8"/>
      <c r="CA41" s="8"/>
      <c r="CB41" s="1"/>
      <c r="CC41" s="8"/>
      <c r="CD41" s="1"/>
      <c r="CE41" s="8"/>
      <c r="CF41" s="1"/>
      <c r="CG41" s="8"/>
      <c r="CH41" s="1"/>
      <c r="CI41" s="8"/>
    </row>
    <row r="42" spans="1:87" ht="19.149999999999999" customHeight="1">
      <c r="A42" s="1"/>
      <c r="B42" s="141" t="s">
        <v>182</v>
      </c>
      <c r="C42" s="54"/>
      <c r="D42" s="55"/>
      <c r="E42" s="55"/>
      <c r="F42" s="55"/>
      <c r="G42" s="55"/>
      <c r="H42" s="55"/>
      <c r="I42" s="8"/>
      <c r="J42" s="8"/>
      <c r="K42" s="8"/>
      <c r="L42" s="8"/>
      <c r="M42" s="8"/>
      <c r="N42" s="8"/>
      <c r="O42" s="8"/>
      <c r="P42" s="8"/>
      <c r="Q42" s="1"/>
      <c r="R42" s="1"/>
      <c r="S42" s="1"/>
      <c r="T42" s="1"/>
      <c r="U42" s="1"/>
      <c r="V42" s="8"/>
      <c r="W42" s="1"/>
      <c r="X42" s="1"/>
      <c r="Y42" s="8"/>
      <c r="Z42" s="8"/>
      <c r="AA42" s="8"/>
      <c r="AB42" s="8"/>
      <c r="AC42" s="8"/>
      <c r="AD42" s="8"/>
      <c r="AE42" s="8"/>
      <c r="AF42" s="1"/>
      <c r="AG42" s="1"/>
      <c r="AH42" s="1"/>
      <c r="AI42" s="1"/>
      <c r="AJ42" s="1"/>
      <c r="AK42" s="1"/>
      <c r="AL42" s="1"/>
      <c r="AM42" s="1"/>
      <c r="AN42" s="1"/>
      <c r="AO42" s="1"/>
      <c r="AP42" s="1"/>
      <c r="AQ42" s="1"/>
      <c r="AR42" s="49" t="s">
        <v>183</v>
      </c>
      <c r="AS42" s="50">
        <f>COUNTIF(AV3:AV11,BA4)</f>
        <v>0</v>
      </c>
      <c r="AT42" s="50">
        <f>COUNTIF(AV3:AV11,BA5)</f>
        <v>0</v>
      </c>
      <c r="AU42" s="50">
        <f>COUNTIF(AV3:AV8,0)</f>
        <v>0</v>
      </c>
      <c r="AV42" s="50" t="e">
        <f>AVERAGEIF(AT3:AT11,"&gt;=0")</f>
        <v>#DIV/0!</v>
      </c>
      <c r="AW42" s="1"/>
      <c r="AX42" s="1"/>
      <c r="AY42" s="1"/>
      <c r="AZ42" s="1"/>
      <c r="BA42" s="1"/>
      <c r="BB42" s="1"/>
      <c r="BC42" s="1"/>
      <c r="BD42" s="1"/>
      <c r="BE42" s="1"/>
      <c r="BF42" s="8"/>
      <c r="BG42" s="8"/>
      <c r="BH42" s="8"/>
      <c r="BI42" s="8"/>
      <c r="BJ42" s="8"/>
      <c r="BK42" s="8"/>
      <c r="BL42" s="8"/>
      <c r="BM42" s="8"/>
      <c r="BN42" s="8"/>
      <c r="BO42" s="8"/>
      <c r="BP42" s="8"/>
      <c r="BQ42" s="8"/>
      <c r="BR42" s="8"/>
      <c r="BS42" s="8"/>
      <c r="BT42" s="8"/>
      <c r="BU42" s="8"/>
      <c r="BV42" s="8"/>
      <c r="BW42" s="1"/>
      <c r="BX42" s="8"/>
      <c r="BY42" s="8"/>
      <c r="BZ42" s="8"/>
      <c r="CA42" s="8"/>
      <c r="CB42" s="1"/>
      <c r="CC42" s="8"/>
      <c r="CD42" s="1"/>
      <c r="CE42" s="8"/>
      <c r="CF42" s="1"/>
      <c r="CG42" s="8"/>
      <c r="CH42" s="1"/>
      <c r="CI42" s="8"/>
    </row>
    <row r="43" spans="1:87" ht="16.899999999999999" thickBot="1">
      <c r="A43" s="1"/>
      <c r="B43" s="96" t="s">
        <v>184</v>
      </c>
      <c r="C43" s="96"/>
      <c r="D43" s="56" t="str">
        <f>_xlfn.IFNA(AS31,"")</f>
        <v/>
      </c>
      <c r="E43" s="56"/>
      <c r="F43" s="55"/>
      <c r="G43" s="57"/>
      <c r="H43" s="57"/>
      <c r="I43" s="8"/>
      <c r="J43" s="8"/>
      <c r="K43" s="8"/>
      <c r="L43" s="8"/>
      <c r="M43" s="8"/>
      <c r="N43" s="8"/>
      <c r="O43" s="8"/>
      <c r="P43" s="8"/>
      <c r="Q43" s="1"/>
      <c r="R43" s="1"/>
      <c r="S43" s="1"/>
      <c r="T43" s="1"/>
      <c r="U43" s="1"/>
      <c r="V43" s="8"/>
      <c r="W43" s="1"/>
      <c r="X43" s="1"/>
      <c r="Y43" s="8"/>
      <c r="Z43" s="8"/>
      <c r="AA43" s="8"/>
      <c r="AB43" s="8"/>
      <c r="AC43" s="8"/>
      <c r="AD43" s="8"/>
      <c r="AE43" s="8"/>
      <c r="AF43" s="1"/>
      <c r="AG43" s="1"/>
      <c r="AH43" s="1"/>
      <c r="AI43" s="1"/>
      <c r="AJ43" s="1"/>
      <c r="AK43" s="1"/>
      <c r="AL43" s="1"/>
      <c r="AM43" s="1"/>
      <c r="AN43" s="1"/>
      <c r="AO43" s="1"/>
      <c r="AP43" s="1"/>
      <c r="AQ43" s="1"/>
      <c r="AR43" s="49" t="s">
        <v>185</v>
      </c>
      <c r="AS43" s="50">
        <f>COUNTIF(AV12:AV23,BA4)</f>
        <v>0</v>
      </c>
      <c r="AT43" s="50">
        <f>COUNTIF(AV12:AV23,BA5)</f>
        <v>0</v>
      </c>
      <c r="AU43" s="50">
        <f>COUNTIF(AV12:AV23,0)</f>
        <v>0</v>
      </c>
      <c r="AV43" s="50" t="e">
        <f>AVERAGEIF(AV12:AV23,"&gt;=0")</f>
        <v>#DIV/0!</v>
      </c>
      <c r="AW43" s="1"/>
      <c r="AX43" s="1"/>
      <c r="AY43" s="1"/>
      <c r="AZ43" s="1"/>
      <c r="BA43" s="1"/>
      <c r="BB43" s="1"/>
      <c r="BC43" s="1"/>
      <c r="BD43" s="1"/>
      <c r="BE43" s="1"/>
      <c r="BF43" s="8"/>
      <c r="BG43" s="8"/>
      <c r="BH43" s="8"/>
      <c r="BI43" s="8"/>
      <c r="BJ43" s="8"/>
      <c r="BK43" s="8"/>
      <c r="BL43" s="8"/>
      <c r="BM43" s="8"/>
      <c r="BN43" s="8"/>
      <c r="BO43" s="8"/>
      <c r="BP43" s="8"/>
      <c r="BQ43" s="8"/>
      <c r="BR43" s="8"/>
      <c r="BS43" s="8"/>
      <c r="BT43" s="8"/>
      <c r="BU43" s="8"/>
      <c r="BV43" s="8"/>
      <c r="BW43" s="1"/>
      <c r="BX43" s="8"/>
      <c r="BY43" s="8"/>
      <c r="BZ43" s="8"/>
      <c r="CA43" s="8"/>
      <c r="CB43" s="1"/>
      <c r="CC43" s="8"/>
      <c r="CD43" s="1"/>
      <c r="CE43" s="8"/>
      <c r="CF43" s="1"/>
      <c r="CG43" s="8"/>
      <c r="CH43" s="1"/>
      <c r="CI43" s="8"/>
    </row>
    <row r="44" spans="1:87" ht="16.149999999999999">
      <c r="A44" s="1"/>
      <c r="B44" s="58"/>
      <c r="C44" s="59"/>
      <c r="D44" s="136" t="s">
        <v>186</v>
      </c>
      <c r="E44" s="137"/>
      <c r="F44" s="138" t="s">
        <v>187</v>
      </c>
      <c r="G44" s="139"/>
      <c r="H44" s="138" t="s">
        <v>188</v>
      </c>
      <c r="I44" s="139"/>
      <c r="J44" s="138" t="s">
        <v>189</v>
      </c>
      <c r="K44" s="140"/>
      <c r="L44" s="8"/>
      <c r="M44" s="8"/>
      <c r="N44" s="8"/>
      <c r="O44" s="8"/>
      <c r="P44" s="8"/>
      <c r="Q44" s="1"/>
      <c r="R44" s="1"/>
      <c r="S44" s="1"/>
      <c r="T44" s="1"/>
      <c r="U44" s="1"/>
      <c r="V44" s="8"/>
      <c r="W44" s="1"/>
      <c r="X44" s="1"/>
      <c r="Y44" s="8"/>
      <c r="Z44" s="8"/>
      <c r="AA44" s="8"/>
      <c r="AB44" s="8"/>
      <c r="AC44" s="8"/>
      <c r="AD44" s="8"/>
      <c r="AE44" s="8"/>
      <c r="AF44" s="1"/>
      <c r="AG44" s="1"/>
      <c r="AH44" s="1"/>
      <c r="AI44" s="1"/>
      <c r="AJ44" s="1"/>
      <c r="AK44" s="1"/>
      <c r="AL44" s="1"/>
      <c r="AM44" s="1"/>
      <c r="AN44" s="1"/>
      <c r="AO44" s="1"/>
      <c r="AP44" s="1"/>
      <c r="AQ44" s="1"/>
      <c r="AR44" s="49" t="s">
        <v>190</v>
      </c>
      <c r="AS44" s="50">
        <f>COUNTIF(AV24:AV30,BA4)</f>
        <v>0</v>
      </c>
      <c r="AT44" s="50">
        <f>COUNTIF(AV24:AV30,BA5)</f>
        <v>0</v>
      </c>
      <c r="AU44" s="50">
        <f>COUNTIF(AV24:AV30,0)</f>
        <v>0</v>
      </c>
      <c r="AV44" s="50" t="e">
        <f>AVERAGEIF(AV24:AV30,"&gt;=0")</f>
        <v>#DIV/0!</v>
      </c>
      <c r="AW44" s="1"/>
      <c r="AX44" s="1"/>
      <c r="AY44" s="1"/>
      <c r="AZ44" s="1"/>
      <c r="BA44" s="1"/>
      <c r="BB44" s="1"/>
      <c r="BC44" s="1"/>
      <c r="BD44" s="1"/>
      <c r="BE44" s="1"/>
      <c r="BF44" s="8"/>
      <c r="BG44" s="8"/>
      <c r="BH44" s="8"/>
      <c r="BI44" s="8"/>
      <c r="BJ44" s="8"/>
      <c r="BK44" s="8"/>
      <c r="BL44" s="8"/>
      <c r="BM44" s="8"/>
      <c r="BN44" s="8"/>
      <c r="BO44" s="8"/>
      <c r="BP44" s="8"/>
      <c r="BQ44" s="8"/>
      <c r="BR44" s="8"/>
      <c r="BS44" s="8"/>
      <c r="BT44" s="8"/>
      <c r="BU44" s="8"/>
      <c r="BV44" s="8"/>
      <c r="BW44" s="1"/>
      <c r="BX44" s="8"/>
      <c r="BY44" s="8"/>
      <c r="BZ44" s="8"/>
      <c r="CA44" s="8"/>
      <c r="CB44" s="1"/>
      <c r="CC44" s="8"/>
      <c r="CD44" s="1"/>
      <c r="CE44" s="8"/>
      <c r="CF44" s="1"/>
      <c r="CG44" s="8"/>
      <c r="CH44" s="1"/>
      <c r="CI44" s="8"/>
    </row>
    <row r="45" spans="1:87" ht="16.149999999999999">
      <c r="A45" s="1"/>
      <c r="B45" s="94" t="s">
        <v>191</v>
      </c>
      <c r="C45" s="95"/>
      <c r="D45" s="107"/>
      <c r="E45" s="108"/>
      <c r="F45" s="111" t="s">
        <v>192</v>
      </c>
      <c r="G45" s="113"/>
      <c r="H45" s="111" t="s">
        <v>192</v>
      </c>
      <c r="I45" s="113"/>
      <c r="J45" s="111" t="s">
        <v>192</v>
      </c>
      <c r="K45" s="112"/>
      <c r="L45" s="8"/>
      <c r="M45" s="8"/>
      <c r="N45" s="8"/>
      <c r="O45" s="8"/>
      <c r="P45" s="8"/>
      <c r="Q45" s="1"/>
      <c r="R45" s="1"/>
      <c r="S45" s="1"/>
      <c r="T45" s="1"/>
      <c r="U45" s="1"/>
      <c r="V45" s="8"/>
      <c r="W45" s="1"/>
      <c r="X45" s="1"/>
      <c r="Y45" s="8"/>
      <c r="Z45" s="8"/>
      <c r="AA45" s="8"/>
      <c r="AB45" s="8"/>
      <c r="AC45" s="8"/>
      <c r="AD45" s="8"/>
      <c r="AE45" s="8"/>
      <c r="AF45" s="1"/>
      <c r="AG45" s="1"/>
      <c r="AH45" s="1"/>
      <c r="AI45" s="1"/>
      <c r="AJ45" s="1"/>
      <c r="AK45" s="1"/>
      <c r="AL45" s="1"/>
      <c r="AM45" s="1"/>
      <c r="AN45" s="1"/>
      <c r="AO45" s="1"/>
      <c r="AP45" s="1"/>
      <c r="AQ45" s="1"/>
      <c r="AR45" s="1" t="s">
        <v>193</v>
      </c>
      <c r="AS45" s="50">
        <f>SUM(AS42:AS44)</f>
        <v>0</v>
      </c>
      <c r="AT45" s="50">
        <f>SUM(AT42:AT44)</f>
        <v>0</v>
      </c>
      <c r="AU45" s="50">
        <f>SUM(AU42:AU44)</f>
        <v>0</v>
      </c>
      <c r="AV45" s="50">
        <f>COUNTIF(AV3:AV30,"&gt;=0")</f>
        <v>0</v>
      </c>
      <c r="AW45" s="1"/>
      <c r="AX45" s="1"/>
      <c r="AY45" s="1"/>
      <c r="AZ45" s="1"/>
      <c r="BA45" s="1"/>
      <c r="BB45" s="1"/>
      <c r="BC45" s="1"/>
      <c r="BD45" s="1"/>
      <c r="BE45" s="1"/>
      <c r="BF45" s="8"/>
      <c r="BG45" s="8"/>
      <c r="BH45" s="8"/>
      <c r="BI45" s="8"/>
      <c r="BJ45" s="8"/>
      <c r="BK45" s="8"/>
      <c r="BL45" s="8"/>
      <c r="BM45" s="8"/>
      <c r="BN45" s="8"/>
      <c r="BO45" s="8"/>
      <c r="BP45" s="8"/>
      <c r="BQ45" s="8"/>
      <c r="BR45" s="8"/>
      <c r="BS45" s="8"/>
      <c r="BT45" s="8"/>
      <c r="BU45" s="8"/>
      <c r="BV45" s="8"/>
      <c r="BW45" s="1"/>
      <c r="BX45" s="8"/>
      <c r="BY45" s="8"/>
      <c r="BZ45" s="8"/>
      <c r="CA45" s="8"/>
      <c r="CB45" s="1"/>
      <c r="CC45" s="8"/>
      <c r="CD45" s="1"/>
      <c r="CE45" s="8"/>
      <c r="CF45" s="1"/>
      <c r="CG45" s="8"/>
      <c r="CH45" s="1"/>
      <c r="CI45" s="8"/>
    </row>
    <row r="46" spans="1:87" ht="16.149999999999999">
      <c r="A46" s="1"/>
      <c r="B46" s="105" t="str">
        <f>AZ4</f>
        <v>≥80</v>
      </c>
      <c r="C46" s="106"/>
      <c r="D46" s="109" t="e">
        <f>IF(AS39=0,NA(),AS39)</f>
        <v>#N/A</v>
      </c>
      <c r="E46" s="109"/>
      <c r="F46" s="109" t="e">
        <f>IF(AS36=0,NA(),AS36)</f>
        <v>#N/A</v>
      </c>
      <c r="G46" s="109"/>
      <c r="H46" s="109" t="e">
        <f>IF(AS37=0,NA(),AS37)</f>
        <v>#N/A</v>
      </c>
      <c r="I46" s="109"/>
      <c r="J46" s="109" t="e">
        <f>IF(AS38=0,NA(),AS38)</f>
        <v>#N/A</v>
      </c>
      <c r="K46" s="109"/>
      <c r="L46" s="8"/>
      <c r="M46" s="8"/>
      <c r="N46" s="8"/>
      <c r="O46" s="8"/>
      <c r="P46" s="8"/>
      <c r="Q46" s="1"/>
      <c r="R46" s="1"/>
      <c r="S46" s="1"/>
      <c r="T46" s="1"/>
      <c r="U46" s="1"/>
      <c r="V46" s="8"/>
      <c r="W46" s="1"/>
      <c r="X46" s="1"/>
      <c r="Y46" s="8"/>
      <c r="Z46" s="8"/>
      <c r="AA46" s="8"/>
      <c r="AB46" s="8"/>
      <c r="AC46" s="8"/>
      <c r="AD46" s="8"/>
      <c r="AE46" s="8"/>
      <c r="AF46" s="1"/>
      <c r="AG46" s="1"/>
      <c r="AH46" s="1"/>
      <c r="AI46" s="1"/>
      <c r="AJ46" s="1"/>
      <c r="AK46" s="1"/>
      <c r="AL46" s="1"/>
      <c r="AM46" s="1"/>
      <c r="AN46" s="1"/>
      <c r="AO46" s="1"/>
      <c r="AP46" s="1"/>
      <c r="AQ46" s="1"/>
      <c r="AR46" s="49" t="s">
        <v>194</v>
      </c>
      <c r="AS46" s="50"/>
      <c r="AT46" s="50"/>
      <c r="AU46" s="50"/>
      <c r="AV46" s="384" t="e">
        <f>SUMIF(AV3:AV30,"&gt;=0")/AV45</f>
        <v>#DIV/0!</v>
      </c>
      <c r="AW46" s="1"/>
      <c r="AX46" s="1"/>
      <c r="AY46" s="1"/>
      <c r="AZ46" s="1"/>
      <c r="BA46" s="1"/>
      <c r="BB46" s="1"/>
      <c r="BC46" s="1"/>
      <c r="BD46" s="1"/>
      <c r="BE46" s="1"/>
      <c r="BF46" s="8"/>
      <c r="BG46" s="8"/>
      <c r="BH46" s="8"/>
      <c r="BI46" s="8"/>
      <c r="BJ46" s="8"/>
      <c r="BK46" s="8"/>
      <c r="BL46" s="8"/>
      <c r="BM46" s="8"/>
      <c r="BN46" s="8"/>
      <c r="BO46" s="8"/>
      <c r="BP46" s="8"/>
      <c r="BQ46" s="8"/>
      <c r="BR46" s="8"/>
      <c r="BS46" s="8"/>
      <c r="BT46" s="8"/>
      <c r="BU46" s="8"/>
      <c r="BV46" s="8"/>
      <c r="BW46" s="1"/>
      <c r="BX46" s="8"/>
      <c r="BY46" s="8"/>
      <c r="BZ46" s="8"/>
      <c r="CA46" s="8"/>
      <c r="CB46" s="1"/>
      <c r="CC46" s="8"/>
      <c r="CD46" s="1"/>
      <c r="CE46" s="8"/>
      <c r="CF46" s="1"/>
      <c r="CG46" s="8"/>
      <c r="CH46" s="1"/>
      <c r="CI46" s="8"/>
    </row>
    <row r="47" spans="1:87" ht="16.149999999999999">
      <c r="A47" s="1"/>
      <c r="B47" s="103" t="str">
        <f>AZ5</f>
        <v>60-79</v>
      </c>
      <c r="C47" s="104"/>
      <c r="D47" s="109" t="e">
        <f>IF(AT39=0,NA(),AT39)</f>
        <v>#N/A</v>
      </c>
      <c r="E47" s="109"/>
      <c r="F47" s="109" t="e">
        <f>IF(AT36=0,NA(),AT36)</f>
        <v>#N/A</v>
      </c>
      <c r="G47" s="109"/>
      <c r="H47" s="109" t="e">
        <f>IF(AT37=0,NA(),AT37)</f>
        <v>#N/A</v>
      </c>
      <c r="I47" s="109"/>
      <c r="J47" s="109" t="e">
        <f>IF(AT38=0,NA(),AT38)</f>
        <v>#N/A</v>
      </c>
      <c r="K47" s="109"/>
      <c r="L47" s="8"/>
      <c r="M47" s="8"/>
      <c r="N47" s="8"/>
      <c r="O47" s="8"/>
      <c r="P47" s="8"/>
      <c r="Q47" s="1"/>
      <c r="R47" s="1"/>
      <c r="S47" s="1"/>
      <c r="T47" s="1"/>
      <c r="U47" s="1"/>
      <c r="V47" s="8"/>
      <c r="W47" s="1"/>
      <c r="X47" s="1"/>
      <c r="Y47" s="8"/>
      <c r="Z47" s="8"/>
      <c r="AA47" s="8"/>
      <c r="AB47" s="8"/>
      <c r="AC47" s="8"/>
      <c r="AD47" s="8"/>
      <c r="AE47" s="8"/>
      <c r="AF47" s="1"/>
      <c r="AG47" s="1"/>
      <c r="AH47" s="1"/>
      <c r="AI47" s="1"/>
      <c r="AJ47" s="1"/>
      <c r="AK47" s="1"/>
      <c r="AL47" s="8"/>
      <c r="AM47" s="1"/>
      <c r="AN47" s="1"/>
      <c r="AO47" s="1"/>
      <c r="AP47" s="1"/>
      <c r="AQ47" s="1"/>
      <c r="AR47" s="1"/>
      <c r="AS47" s="1"/>
      <c r="AT47" s="1"/>
      <c r="AU47" s="1"/>
      <c r="AV47" s="1"/>
      <c r="AW47" s="1"/>
      <c r="AX47" s="1"/>
      <c r="AY47" s="1"/>
      <c r="AZ47" s="1"/>
      <c r="BA47" s="1"/>
      <c r="BB47" s="1"/>
      <c r="BC47" s="1"/>
      <c r="BD47" s="1"/>
      <c r="BE47" s="1"/>
      <c r="BF47" s="8"/>
      <c r="BG47" s="8"/>
      <c r="BH47" s="8"/>
      <c r="BI47" s="8"/>
      <c r="BJ47" s="8"/>
      <c r="BK47" s="8"/>
      <c r="BL47" s="8"/>
      <c r="BM47" s="8"/>
      <c r="BN47" s="8"/>
      <c r="BO47" s="8"/>
      <c r="BP47" s="8"/>
      <c r="BQ47" s="8"/>
      <c r="BR47" s="8"/>
      <c r="BS47" s="8"/>
      <c r="BT47" s="8"/>
      <c r="BU47" s="8"/>
      <c r="BV47" s="8"/>
      <c r="BW47" s="1"/>
      <c r="BX47" s="8"/>
      <c r="BY47" s="8"/>
      <c r="BZ47" s="8"/>
      <c r="CA47" s="8"/>
      <c r="CB47" s="1"/>
      <c r="CC47" s="8"/>
      <c r="CD47" s="1"/>
      <c r="CE47" s="8"/>
      <c r="CF47" s="1"/>
      <c r="CG47" s="8"/>
      <c r="CH47" s="1"/>
      <c r="CI47" s="8"/>
    </row>
    <row r="48" spans="1:87" ht="16.149999999999999">
      <c r="A48" s="1"/>
      <c r="B48" s="101" t="str">
        <f>AZ6</f>
        <v>&lt;60</v>
      </c>
      <c r="C48" s="102"/>
      <c r="D48" s="109" t="e">
        <f>IF(AU39=0,NA(),AU39)</f>
        <v>#N/A</v>
      </c>
      <c r="E48" s="109"/>
      <c r="F48" s="109" t="e">
        <f>IF(AU36=0,NA(),AU36)</f>
        <v>#N/A</v>
      </c>
      <c r="G48" s="109"/>
      <c r="H48" s="109" t="e">
        <f>IF(AU37=0,NA(),AU37)</f>
        <v>#N/A</v>
      </c>
      <c r="I48" s="109"/>
      <c r="J48" s="109" t="e">
        <f>IF(AU38=0,NA(),AU38)</f>
        <v>#N/A</v>
      </c>
      <c r="K48" s="109"/>
      <c r="L48" s="8"/>
      <c r="M48" s="8"/>
      <c r="N48" s="8"/>
      <c r="O48" s="8"/>
      <c r="P48" s="8"/>
      <c r="Q48" s="1"/>
      <c r="R48" s="1"/>
      <c r="S48" s="1"/>
      <c r="T48" s="1"/>
      <c r="U48" s="1"/>
      <c r="V48" s="8"/>
      <c r="W48" s="1"/>
      <c r="X48" s="1"/>
      <c r="Y48" s="8"/>
      <c r="Z48" s="8"/>
      <c r="AA48" s="8"/>
      <c r="AB48" s="8"/>
      <c r="AC48" s="8"/>
      <c r="AD48" s="8"/>
      <c r="AE48" s="8"/>
      <c r="AF48" s="1"/>
      <c r="AG48" s="1"/>
      <c r="AH48" s="1"/>
      <c r="AI48" s="1"/>
      <c r="AJ48" s="1"/>
      <c r="AK48" s="1"/>
      <c r="AL48" s="8"/>
      <c r="AM48" s="1"/>
      <c r="AN48" s="1"/>
      <c r="AO48" s="1"/>
      <c r="AP48" s="1"/>
      <c r="AQ48" s="1"/>
      <c r="AR48" s="1"/>
      <c r="AS48" s="1"/>
      <c r="AT48" s="1"/>
      <c r="AU48" s="1"/>
      <c r="AV48" s="1" t="str">
        <f>IF(ISERROR(AVERAGE(AV24:AV30,AV12:AV23,AV3:AV11)),"",(AVERAGE(AV24:AV30,AV12:AV23,AV3:AV11)))</f>
        <v/>
      </c>
      <c r="AW48" s="1"/>
      <c r="AX48" s="1"/>
      <c r="AY48" s="1"/>
      <c r="AZ48" s="1"/>
      <c r="BA48" s="1"/>
      <c r="BB48" s="1"/>
      <c r="BC48" s="1"/>
      <c r="BD48" s="1"/>
      <c r="BE48" s="1"/>
      <c r="BF48" s="8"/>
      <c r="BG48" s="8"/>
      <c r="BH48" s="8"/>
      <c r="BI48" s="8"/>
      <c r="BJ48" s="8"/>
      <c r="BK48" s="8"/>
      <c r="BL48" s="8"/>
      <c r="BM48" s="8"/>
      <c r="BN48" s="8"/>
      <c r="BO48" s="8"/>
      <c r="BP48" s="8"/>
      <c r="BQ48" s="8"/>
      <c r="BR48" s="8"/>
      <c r="BS48" s="8"/>
      <c r="BT48" s="8"/>
      <c r="BU48" s="8"/>
      <c r="BV48" s="8"/>
      <c r="BW48" s="1"/>
      <c r="BX48" s="8"/>
      <c r="BY48" s="8"/>
      <c r="BZ48" s="8"/>
      <c r="CA48" s="8"/>
      <c r="CB48" s="1"/>
      <c r="CC48" s="8"/>
      <c r="CD48" s="1"/>
      <c r="CE48" s="8"/>
      <c r="CF48" s="1"/>
      <c r="CG48" s="8"/>
      <c r="CH48" s="1"/>
      <c r="CI48" s="8"/>
    </row>
    <row r="49" spans="2:86" s="211" customFormat="1" ht="16.899999999999999" thickBot="1">
      <c r="B49" s="99" t="s">
        <v>195</v>
      </c>
      <c r="C49" s="100"/>
      <c r="D49" s="97" t="str">
        <f>IFERROR(AV40,"n/a")</f>
        <v>n/a</v>
      </c>
      <c r="E49" s="98"/>
      <c r="F49" s="97" t="str">
        <f>IFERROR(AV36,"n/a")</f>
        <v>n/a</v>
      </c>
      <c r="G49" s="98"/>
      <c r="H49" s="97" t="str">
        <f>IFERROR(AV37,"n/a")</f>
        <v>n/a</v>
      </c>
      <c r="I49" s="98"/>
      <c r="J49" s="97" t="str">
        <f>IFERROR(AV38,"n/a")</f>
        <v>n/a</v>
      </c>
      <c r="K49" s="110"/>
      <c r="L49" s="8"/>
      <c r="M49" s="8"/>
      <c r="N49" s="8"/>
      <c r="O49" s="8"/>
      <c r="P49" s="8"/>
      <c r="Q49" s="1"/>
      <c r="R49" s="1"/>
      <c r="S49" s="1"/>
      <c r="T49" s="1"/>
      <c r="U49" s="1"/>
      <c r="V49" s="8"/>
      <c r="W49" s="1"/>
      <c r="X49" s="1"/>
      <c r="Y49" s="8"/>
      <c r="Z49" s="8"/>
      <c r="AA49" s="8"/>
      <c r="AB49" s="8"/>
      <c r="AC49" s="8"/>
      <c r="AD49" s="8"/>
      <c r="AE49" s="8"/>
      <c r="AF49" s="1"/>
      <c r="AG49" s="1"/>
      <c r="AH49" s="1"/>
      <c r="AI49" s="1"/>
      <c r="AJ49" s="1"/>
      <c r="AK49" s="1"/>
      <c r="AL49" s="8"/>
      <c r="AM49" s="1"/>
      <c r="AN49" s="1"/>
      <c r="AO49" s="1"/>
      <c r="AP49" s="1"/>
      <c r="AQ49" s="1"/>
      <c r="AR49" s="1"/>
      <c r="AS49" s="1"/>
      <c r="AT49" s="1"/>
      <c r="AU49" s="1"/>
      <c r="AV49" s="1"/>
      <c r="AW49" s="1"/>
      <c r="AX49" s="1"/>
      <c r="AY49" s="1"/>
      <c r="AZ49" s="1"/>
      <c r="BA49" s="1"/>
      <c r="BB49" s="1"/>
      <c r="BC49" s="1"/>
      <c r="BD49" s="1"/>
      <c r="BE49" s="1"/>
      <c r="BF49" s="8"/>
      <c r="BG49" s="8"/>
      <c r="BH49" s="8"/>
      <c r="BI49" s="8"/>
      <c r="BJ49" s="8"/>
      <c r="BK49" s="8"/>
      <c r="BL49" s="8"/>
      <c r="BM49" s="8"/>
      <c r="BN49" s="8"/>
      <c r="BO49" s="8"/>
      <c r="BP49" s="8"/>
      <c r="BQ49" s="8"/>
      <c r="BR49" s="8"/>
      <c r="BS49" s="8"/>
      <c r="BT49" s="8"/>
      <c r="BU49" s="8"/>
      <c r="BV49" s="8"/>
      <c r="BW49" s="1"/>
      <c r="BX49" s="8"/>
      <c r="BY49" s="8"/>
      <c r="BZ49" s="8"/>
      <c r="CA49" s="8"/>
      <c r="CB49" s="1"/>
      <c r="CC49" s="8"/>
      <c r="CD49" s="1"/>
      <c r="CE49" s="8"/>
      <c r="CF49" s="1"/>
      <c r="CG49" s="8"/>
      <c r="CH49" s="1"/>
    </row>
    <row r="50" spans="2:86" s="211" customFormat="1" ht="13.9">
      <c r="B50" s="44"/>
      <c r="C50" s="44"/>
      <c r="D50" s="1"/>
      <c r="E50" s="1"/>
      <c r="F50" s="1"/>
      <c r="G50" s="1"/>
      <c r="H50" s="8"/>
      <c r="I50" s="8"/>
      <c r="J50" s="8"/>
      <c r="K50" s="8"/>
      <c r="L50" s="44"/>
      <c r="M50" s="8"/>
      <c r="N50" s="8"/>
      <c r="O50" s="8"/>
      <c r="P50" s="8"/>
      <c r="Q50" s="1"/>
      <c r="R50" s="1"/>
      <c r="S50" s="1"/>
      <c r="T50" s="1"/>
      <c r="U50" s="1"/>
      <c r="V50" s="8"/>
      <c r="W50" s="1"/>
      <c r="X50" s="1"/>
      <c r="Y50" s="8"/>
      <c r="Z50" s="8"/>
      <c r="AA50" s="8"/>
      <c r="AB50" s="8"/>
      <c r="AC50" s="8"/>
      <c r="AD50" s="8"/>
      <c r="AE50" s="8"/>
      <c r="AF50" s="1"/>
      <c r="AG50" s="1"/>
      <c r="AH50" s="1"/>
      <c r="AI50" s="1"/>
      <c r="AJ50" s="1"/>
      <c r="AK50" s="1"/>
      <c r="AL50" s="8"/>
      <c r="AM50" s="1"/>
      <c r="AN50" s="1"/>
      <c r="AO50" s="1"/>
      <c r="AP50" s="1"/>
      <c r="AQ50" s="1"/>
      <c r="AR50" s="1"/>
      <c r="AS50" s="1"/>
      <c r="AT50" s="1"/>
      <c r="AU50" s="1"/>
      <c r="AV50" s="1"/>
      <c r="AW50" s="1"/>
      <c r="AX50" s="1"/>
      <c r="AY50" s="1"/>
      <c r="AZ50" s="1"/>
      <c r="BA50" s="1"/>
      <c r="BB50" s="1"/>
      <c r="BC50" s="1"/>
      <c r="BD50" s="1"/>
      <c r="BE50" s="1"/>
      <c r="BF50" s="8"/>
      <c r="BG50" s="8"/>
      <c r="BH50" s="8"/>
      <c r="BI50" s="8"/>
      <c r="BJ50" s="8"/>
      <c r="BK50" s="8"/>
      <c r="BL50" s="8"/>
      <c r="BM50" s="8"/>
      <c r="BN50" s="8"/>
      <c r="BO50" s="8"/>
      <c r="BP50" s="8"/>
      <c r="BQ50" s="8"/>
      <c r="BR50" s="8"/>
      <c r="BS50" s="8"/>
      <c r="BT50" s="8"/>
      <c r="BU50" s="8"/>
      <c r="BV50" s="8"/>
      <c r="BW50" s="1"/>
      <c r="BX50" s="8"/>
      <c r="BY50" s="8"/>
      <c r="BZ50" s="8"/>
      <c r="CA50" s="8"/>
      <c r="CB50" s="1"/>
      <c r="CC50" s="8"/>
      <c r="CD50" s="1"/>
      <c r="CE50" s="8"/>
      <c r="CF50" s="1"/>
      <c r="CG50" s="8"/>
      <c r="CH50" s="1"/>
    </row>
    <row r="51" spans="2:86" s="211" customFormat="1" ht="13.9">
      <c r="B51" s="1"/>
      <c r="C51" s="1"/>
      <c r="D51" s="1"/>
      <c r="E51" s="1"/>
      <c r="F51" s="1"/>
      <c r="G51" s="1"/>
      <c r="H51" s="8"/>
      <c r="I51" s="8"/>
      <c r="J51" s="8"/>
      <c r="K51" s="8"/>
      <c r="L51" s="8"/>
      <c r="M51" s="8"/>
      <c r="N51" s="8"/>
      <c r="O51" s="8"/>
      <c r="P51" s="8"/>
      <c r="Q51" s="1"/>
      <c r="R51" s="1"/>
      <c r="S51" s="1"/>
      <c r="T51" s="1"/>
      <c r="U51" s="1"/>
      <c r="V51" s="8"/>
      <c r="W51" s="1"/>
      <c r="X51" s="1"/>
      <c r="Y51" s="8"/>
      <c r="Z51" s="8"/>
      <c r="AA51" s="8"/>
      <c r="AB51" s="8"/>
      <c r="AC51" s="8"/>
      <c r="AD51" s="8"/>
      <c r="AE51" s="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8"/>
      <c r="BG51" s="8"/>
      <c r="BH51" s="8"/>
      <c r="BI51" s="8"/>
      <c r="BJ51" s="8"/>
      <c r="BK51" s="8"/>
      <c r="BL51" s="8"/>
      <c r="BM51" s="8"/>
      <c r="BN51" s="8"/>
      <c r="BO51" s="8"/>
      <c r="BP51" s="8"/>
      <c r="BQ51" s="8"/>
      <c r="BR51" s="8"/>
      <c r="BS51" s="8"/>
      <c r="BT51" s="8"/>
      <c r="BU51" s="8"/>
      <c r="BV51" s="8"/>
      <c r="BW51" s="1"/>
      <c r="BX51" s="8"/>
      <c r="BY51" s="8"/>
      <c r="BZ51" s="8"/>
      <c r="CA51" s="8"/>
      <c r="CB51" s="1"/>
      <c r="CC51" s="8"/>
      <c r="CD51" s="1"/>
      <c r="CE51" s="8"/>
      <c r="CF51" s="1"/>
      <c r="CG51" s="8"/>
      <c r="CH51" s="1"/>
    </row>
    <row r="52" spans="2:86" s="211" customFormat="1" ht="13.9">
      <c r="B52" s="1"/>
      <c r="C52" s="1"/>
      <c r="D52" s="1"/>
      <c r="E52" s="1"/>
      <c r="F52" s="1"/>
      <c r="G52" s="1"/>
      <c r="H52" s="8"/>
      <c r="I52" s="8"/>
      <c r="J52" s="8"/>
      <c r="K52" s="8"/>
      <c r="L52" s="8"/>
      <c r="M52" s="8"/>
      <c r="N52" s="8"/>
      <c r="O52" s="8"/>
      <c r="P52" s="8"/>
      <c r="Q52" s="1"/>
      <c r="R52" s="1"/>
      <c r="S52" s="1"/>
      <c r="T52" s="1"/>
      <c r="U52" s="1"/>
      <c r="V52" s="8"/>
      <c r="W52" s="1"/>
      <c r="X52" s="1"/>
      <c r="Y52" s="8"/>
      <c r="Z52" s="8"/>
      <c r="AA52" s="8"/>
      <c r="AB52" s="8"/>
      <c r="AC52" s="8"/>
      <c r="AD52" s="8"/>
      <c r="AE52" s="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8"/>
      <c r="BG52" s="8"/>
      <c r="BH52" s="8"/>
      <c r="BI52" s="8"/>
      <c r="BJ52" s="8"/>
      <c r="BK52" s="8"/>
      <c r="BL52" s="8"/>
      <c r="BM52" s="8"/>
      <c r="BN52" s="8"/>
      <c r="BO52" s="8"/>
      <c r="BP52" s="8"/>
      <c r="BQ52" s="8"/>
      <c r="BR52" s="8"/>
      <c r="BS52" s="8"/>
      <c r="BT52" s="8"/>
      <c r="BU52" s="8"/>
      <c r="BV52" s="8"/>
      <c r="BW52" s="1"/>
      <c r="BX52" s="8"/>
      <c r="BY52" s="8"/>
      <c r="BZ52" s="8"/>
      <c r="CA52" s="8"/>
      <c r="CB52" s="1"/>
      <c r="CC52" s="8"/>
      <c r="CD52" s="1"/>
      <c r="CE52" s="8"/>
      <c r="CF52" s="1"/>
      <c r="CG52" s="8"/>
      <c r="CH52" s="1"/>
    </row>
    <row r="53" spans="2:86" s="211" customFormat="1" ht="13.9">
      <c r="B53" s="1"/>
      <c r="C53" s="1"/>
      <c r="D53" s="1"/>
      <c r="E53" s="1"/>
      <c r="F53" s="1"/>
      <c r="G53" s="1"/>
      <c r="H53" s="8"/>
      <c r="I53" s="8"/>
      <c r="J53" s="8"/>
      <c r="K53" s="8"/>
      <c r="L53" s="8"/>
      <c r="M53" s="8"/>
      <c r="N53" s="8"/>
      <c r="O53" s="8"/>
      <c r="P53" s="8"/>
      <c r="Q53" s="1"/>
      <c r="R53" s="1"/>
      <c r="S53" s="1"/>
      <c r="T53" s="1"/>
      <c r="U53" s="1"/>
      <c r="V53" s="8"/>
      <c r="W53" s="1"/>
      <c r="X53" s="1"/>
      <c r="Y53" s="8"/>
      <c r="Z53" s="8"/>
      <c r="AA53" s="8"/>
      <c r="AB53" s="8"/>
      <c r="AC53" s="8"/>
      <c r="AD53" s="8"/>
      <c r="AE53" s="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8"/>
      <c r="BG53" s="8"/>
      <c r="BH53" s="8"/>
      <c r="BI53" s="8"/>
      <c r="BJ53" s="8"/>
      <c r="BK53" s="8"/>
      <c r="BL53" s="8"/>
      <c r="BM53" s="8"/>
      <c r="BN53" s="8"/>
      <c r="BO53" s="8"/>
      <c r="BP53" s="8"/>
      <c r="BQ53" s="8"/>
      <c r="BR53" s="8"/>
      <c r="BS53" s="8"/>
      <c r="BT53" s="8"/>
      <c r="BU53" s="8"/>
      <c r="BV53" s="8"/>
      <c r="BW53" s="1"/>
      <c r="BX53" s="8"/>
      <c r="BY53" s="8"/>
      <c r="BZ53" s="8"/>
      <c r="CA53" s="8"/>
      <c r="CB53" s="1"/>
      <c r="CC53" s="8"/>
      <c r="CD53" s="1"/>
      <c r="CE53" s="8"/>
      <c r="CF53" s="1"/>
      <c r="CG53" s="8"/>
      <c r="CH53" s="1"/>
    </row>
    <row r="54" spans="2:86" s="211" customFormat="1" ht="13.9">
      <c r="B54" s="1"/>
      <c r="C54" s="1"/>
      <c r="D54" s="1"/>
      <c r="E54" s="1"/>
      <c r="F54" s="1"/>
      <c r="G54" s="1"/>
      <c r="H54" s="8"/>
      <c r="I54" s="8"/>
      <c r="J54" s="8"/>
      <c r="K54" s="8"/>
      <c r="L54" s="8"/>
      <c r="M54" s="8"/>
      <c r="N54" s="8"/>
      <c r="O54" s="8"/>
      <c r="P54" s="8"/>
      <c r="Q54" s="1"/>
      <c r="R54" s="1"/>
      <c r="S54" s="1"/>
      <c r="T54" s="1"/>
      <c r="U54" s="1"/>
      <c r="V54" s="8"/>
      <c r="W54" s="1"/>
      <c r="X54" s="1"/>
      <c r="Y54" s="8"/>
      <c r="Z54" s="8"/>
      <c r="AA54" s="8"/>
      <c r="AB54" s="8"/>
      <c r="AC54" s="8"/>
      <c r="AD54" s="8"/>
      <c r="AE54" s="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8"/>
      <c r="BG54" s="8"/>
      <c r="BH54" s="8"/>
      <c r="BI54" s="8"/>
      <c r="BJ54" s="8"/>
      <c r="BK54" s="8"/>
      <c r="BL54" s="8"/>
      <c r="BM54" s="8"/>
      <c r="BN54" s="8"/>
      <c r="BO54" s="8"/>
      <c r="BP54" s="8"/>
      <c r="BQ54" s="8"/>
      <c r="BR54" s="8"/>
      <c r="BS54" s="8"/>
      <c r="BT54" s="8"/>
      <c r="BU54" s="8"/>
      <c r="BV54" s="8"/>
      <c r="BW54" s="1"/>
      <c r="BX54" s="8"/>
      <c r="BY54" s="8"/>
      <c r="BZ54" s="8"/>
      <c r="CA54" s="8"/>
      <c r="CB54" s="1"/>
      <c r="CC54" s="8"/>
      <c r="CD54" s="1"/>
      <c r="CE54" s="8"/>
      <c r="CF54" s="1"/>
      <c r="CG54" s="8"/>
      <c r="CH54" s="1"/>
    </row>
    <row r="55" spans="2:86" s="211" customFormat="1" ht="13.9">
      <c r="B55" s="1"/>
      <c r="C55" s="1"/>
      <c r="D55" s="1"/>
      <c r="E55" s="1"/>
      <c r="F55" s="1"/>
      <c r="G55" s="1"/>
      <c r="H55" s="8"/>
      <c r="I55" s="8"/>
      <c r="J55" s="8"/>
      <c r="K55" s="8"/>
      <c r="L55" s="8"/>
      <c r="M55" s="8"/>
      <c r="N55" s="8"/>
      <c r="O55" s="8"/>
      <c r="P55" s="8"/>
      <c r="Q55" s="1"/>
      <c r="R55" s="1"/>
      <c r="S55" s="1"/>
      <c r="T55" s="49"/>
      <c r="U55" s="1"/>
      <c r="V55" s="1"/>
      <c r="W55" s="1"/>
      <c r="X55" s="1"/>
      <c r="Y55" s="8"/>
      <c r="Z55" s="8"/>
      <c r="AA55" s="8"/>
      <c r="AB55" s="8"/>
      <c r="AC55" s="8"/>
      <c r="AD55" s="8"/>
      <c r="AE55" s="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8"/>
      <c r="BG55" s="8"/>
      <c r="BH55" s="8"/>
      <c r="BI55" s="8"/>
      <c r="BJ55" s="8"/>
      <c r="BK55" s="8"/>
      <c r="BL55" s="8"/>
      <c r="BM55" s="8"/>
      <c r="BN55" s="8"/>
      <c r="BO55" s="8"/>
      <c r="BP55" s="8"/>
      <c r="BQ55" s="8"/>
      <c r="BR55" s="8"/>
      <c r="BS55" s="8"/>
      <c r="BT55" s="8"/>
      <c r="BU55" s="8"/>
      <c r="BV55" s="8"/>
      <c r="BW55" s="1"/>
      <c r="BX55" s="8"/>
      <c r="BY55" s="8"/>
      <c r="BZ55" s="8"/>
      <c r="CA55" s="8"/>
      <c r="CB55" s="1"/>
      <c r="CC55" s="8"/>
      <c r="CD55" s="1"/>
      <c r="CE55" s="8"/>
      <c r="CF55" s="1"/>
      <c r="CG55" s="8"/>
      <c r="CH55" s="1"/>
    </row>
    <row r="56" spans="2:86" s="211" customFormat="1" ht="13.9">
      <c r="B56" s="1"/>
      <c r="C56" s="1"/>
      <c r="D56" s="1"/>
      <c r="E56" s="1"/>
      <c r="F56" s="1"/>
      <c r="G56" s="1"/>
      <c r="H56" s="8"/>
      <c r="I56" s="8"/>
      <c r="J56" s="8"/>
      <c r="K56" s="8"/>
      <c r="L56" s="8"/>
      <c r="M56" s="8"/>
      <c r="N56" s="8"/>
      <c r="O56" s="8"/>
      <c r="P56" s="8"/>
      <c r="Q56" s="1"/>
      <c r="R56" s="1"/>
      <c r="S56" s="1"/>
      <c r="T56" s="1"/>
      <c r="U56" s="1"/>
      <c r="V56" s="8"/>
      <c r="W56" s="1"/>
      <c r="X56" s="1"/>
      <c r="Y56" s="8"/>
      <c r="Z56" s="8"/>
      <c r="AA56" s="8"/>
      <c r="AB56" s="8"/>
      <c r="AC56" s="8"/>
      <c r="AD56" s="8"/>
      <c r="AE56" s="8"/>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8"/>
      <c r="BG56" s="8"/>
      <c r="BH56" s="8"/>
      <c r="BI56" s="8"/>
      <c r="BJ56" s="8"/>
      <c r="BK56" s="8"/>
      <c r="BL56" s="8"/>
      <c r="BM56" s="8"/>
      <c r="BN56" s="8"/>
      <c r="BO56" s="8"/>
      <c r="BP56" s="8"/>
      <c r="BQ56" s="8"/>
      <c r="BR56" s="8"/>
      <c r="BS56" s="8"/>
      <c r="BT56" s="8"/>
      <c r="BU56" s="8"/>
      <c r="BV56" s="8"/>
      <c r="BW56" s="1"/>
      <c r="BX56" s="8"/>
      <c r="BY56" s="8"/>
      <c r="BZ56" s="8"/>
      <c r="CA56" s="8"/>
      <c r="CB56" s="1"/>
      <c r="CC56" s="8"/>
      <c r="CD56" s="1"/>
      <c r="CE56" s="8"/>
      <c r="CF56" s="1"/>
      <c r="CG56" s="8"/>
      <c r="CH56" s="1"/>
    </row>
    <row r="57" spans="2:86" s="211" customFormat="1" ht="13.9">
      <c r="B57" s="1"/>
      <c r="C57" s="1"/>
      <c r="D57" s="1"/>
      <c r="E57" s="1"/>
      <c r="F57" s="1"/>
      <c r="G57" s="1"/>
      <c r="H57" s="8"/>
      <c r="I57" s="8"/>
      <c r="J57" s="8"/>
      <c r="K57" s="8"/>
      <c r="L57" s="8"/>
      <c r="M57" s="8"/>
      <c r="N57" s="8"/>
      <c r="O57" s="8"/>
      <c r="P57" s="8"/>
      <c r="Q57" s="1"/>
      <c r="R57" s="1"/>
      <c r="S57" s="1"/>
      <c r="T57" s="1"/>
      <c r="U57" s="1"/>
      <c r="V57" s="8"/>
      <c r="W57" s="1"/>
      <c r="X57" s="1"/>
      <c r="Y57" s="8"/>
      <c r="Z57" s="8"/>
      <c r="AA57" s="8"/>
      <c r="AB57" s="8"/>
      <c r="AC57" s="8"/>
      <c r="AD57" s="8"/>
      <c r="AE57" s="8"/>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8"/>
      <c r="BG57" s="8"/>
      <c r="BH57" s="8"/>
      <c r="BI57" s="8"/>
      <c r="BJ57" s="8"/>
      <c r="BK57" s="8"/>
      <c r="BL57" s="8"/>
      <c r="BM57" s="8"/>
      <c r="BN57" s="8"/>
      <c r="BO57" s="8"/>
      <c r="BP57" s="8"/>
      <c r="BQ57" s="8"/>
      <c r="BR57" s="8"/>
      <c r="BS57" s="8"/>
      <c r="BT57" s="8"/>
      <c r="BU57" s="8"/>
      <c r="BV57" s="8"/>
      <c r="BW57" s="1"/>
      <c r="BX57" s="8"/>
      <c r="BY57" s="8"/>
      <c r="BZ57" s="8"/>
      <c r="CA57" s="8"/>
      <c r="CB57" s="1"/>
      <c r="CC57" s="8"/>
      <c r="CD57" s="1"/>
      <c r="CE57" s="8"/>
      <c r="CF57" s="1"/>
      <c r="CG57" s="8"/>
      <c r="CH57" s="1"/>
    </row>
    <row r="58" spans="2:86" s="211" customFormat="1" ht="13.9">
      <c r="B58" s="1"/>
      <c r="C58" s="1"/>
      <c r="D58" s="8"/>
      <c r="E58" s="8"/>
      <c r="F58" s="1"/>
      <c r="G58" s="1"/>
      <c r="H58" s="1"/>
      <c r="I58" s="1"/>
      <c r="J58" s="1"/>
      <c r="K58" s="1"/>
      <c r="L58" s="8"/>
      <c r="M58" s="8"/>
      <c r="N58" s="8"/>
      <c r="O58" s="8"/>
      <c r="P58" s="8"/>
      <c r="Q58" s="1"/>
      <c r="R58" s="1"/>
      <c r="S58" s="1"/>
      <c r="T58" s="1"/>
      <c r="U58" s="1"/>
      <c r="V58" s="8"/>
      <c r="W58" s="1"/>
      <c r="X58" s="1"/>
      <c r="Y58" s="8"/>
      <c r="Z58" s="8"/>
      <c r="AA58" s="8"/>
      <c r="AB58" s="8"/>
      <c r="AC58" s="8"/>
      <c r="AD58" s="8"/>
      <c r="AE58" s="8"/>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8"/>
      <c r="BG58" s="8"/>
      <c r="BH58" s="8"/>
      <c r="BI58" s="8"/>
      <c r="BJ58" s="8"/>
      <c r="BK58" s="8"/>
      <c r="BL58" s="8"/>
      <c r="BM58" s="8"/>
      <c r="BN58" s="8"/>
      <c r="BO58" s="8"/>
      <c r="BP58" s="8"/>
      <c r="BQ58" s="8"/>
      <c r="BR58" s="8"/>
      <c r="BS58" s="8"/>
      <c r="BT58" s="8"/>
      <c r="BU58" s="8"/>
      <c r="BV58" s="8"/>
      <c r="BW58" s="1"/>
      <c r="BX58" s="8"/>
      <c r="BY58" s="8"/>
      <c r="BZ58" s="8"/>
      <c r="CA58" s="8"/>
      <c r="CB58" s="1"/>
      <c r="CC58" s="8"/>
      <c r="CD58" s="1"/>
      <c r="CE58" s="8"/>
      <c r="CF58" s="1"/>
      <c r="CG58" s="8"/>
      <c r="CH58" s="1"/>
    </row>
    <row r="59" spans="2:86" s="211" customFormat="1" ht="13.9">
      <c r="B59" s="1"/>
      <c r="C59" s="1"/>
      <c r="D59" s="8"/>
      <c r="E59" s="8"/>
      <c r="F59" s="8"/>
      <c r="G59" s="8"/>
      <c r="H59" s="8"/>
      <c r="I59" s="1"/>
      <c r="J59" s="1"/>
      <c r="K59" s="1"/>
      <c r="L59" s="1"/>
      <c r="M59" s="1"/>
      <c r="N59" s="8"/>
      <c r="O59" s="8"/>
      <c r="P59" s="8"/>
      <c r="Q59" s="1"/>
      <c r="R59" s="1"/>
      <c r="S59" s="1"/>
      <c r="T59" s="1"/>
      <c r="U59" s="1"/>
      <c r="V59" s="8"/>
      <c r="W59" s="1"/>
      <c r="X59" s="1"/>
      <c r="Y59" s="8"/>
      <c r="Z59" s="8"/>
      <c r="AA59" s="8"/>
      <c r="AB59" s="8"/>
      <c r="AC59" s="8"/>
      <c r="AD59" s="8"/>
      <c r="AE59" s="8"/>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8"/>
      <c r="BG59" s="8"/>
      <c r="BH59" s="8"/>
      <c r="BI59" s="8"/>
      <c r="BJ59" s="8"/>
      <c r="BK59" s="8"/>
      <c r="BL59" s="8"/>
      <c r="BM59" s="8"/>
      <c r="BN59" s="8"/>
      <c r="BO59" s="8"/>
      <c r="BP59" s="8"/>
      <c r="BQ59" s="8"/>
      <c r="BR59" s="8"/>
      <c r="BS59" s="8"/>
      <c r="BT59" s="8"/>
      <c r="BU59" s="8"/>
      <c r="BV59" s="8"/>
      <c r="BW59" s="1"/>
      <c r="BX59" s="8"/>
      <c r="BY59" s="8"/>
      <c r="BZ59" s="8"/>
      <c r="CA59" s="8"/>
      <c r="CB59" s="1"/>
      <c r="CC59" s="8"/>
      <c r="CD59" s="1"/>
      <c r="CE59" s="8"/>
      <c r="CF59" s="1"/>
      <c r="CG59" s="8"/>
      <c r="CH59" s="1"/>
    </row>
    <row r="60" spans="2:86" s="211" customFormat="1" ht="13.9">
      <c r="B60" s="1"/>
      <c r="C60" s="1"/>
      <c r="D60" s="8"/>
      <c r="E60" s="8"/>
      <c r="F60" s="8"/>
      <c r="G60" s="8"/>
      <c r="H60" s="8"/>
      <c r="I60" s="1"/>
      <c r="J60" s="1"/>
      <c r="K60" s="1"/>
      <c r="L60" s="1"/>
      <c r="M60" s="1"/>
      <c r="N60" s="8"/>
      <c r="O60" s="8"/>
      <c r="P60" s="8"/>
      <c r="Q60" s="1"/>
      <c r="R60" s="1"/>
      <c r="S60" s="1"/>
      <c r="T60" s="1"/>
      <c r="U60" s="1"/>
      <c r="V60" s="8"/>
      <c r="W60" s="1"/>
      <c r="X60" s="1"/>
      <c r="Y60" s="8"/>
      <c r="Z60" s="8"/>
      <c r="AA60" s="8"/>
      <c r="AB60" s="8"/>
      <c r="AC60" s="8"/>
      <c r="AD60" s="8"/>
      <c r="AE60" s="8"/>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8"/>
      <c r="BG60" s="8"/>
      <c r="BH60" s="8"/>
      <c r="BI60" s="8"/>
      <c r="BJ60" s="8"/>
      <c r="BK60" s="8"/>
      <c r="BL60" s="8"/>
      <c r="BM60" s="8"/>
      <c r="BN60" s="8"/>
      <c r="BO60" s="8"/>
      <c r="BP60" s="8"/>
      <c r="BQ60" s="8"/>
      <c r="BR60" s="8"/>
      <c r="BS60" s="8"/>
      <c r="BT60" s="8"/>
      <c r="BU60" s="8"/>
      <c r="BV60" s="8"/>
      <c r="BW60" s="1"/>
      <c r="BX60" s="8"/>
      <c r="BY60" s="8"/>
      <c r="BZ60" s="8"/>
      <c r="CA60" s="8"/>
      <c r="CB60" s="1"/>
      <c r="CC60" s="8"/>
      <c r="CD60" s="1"/>
      <c r="CE60" s="8"/>
      <c r="CF60" s="1"/>
      <c r="CG60" s="8"/>
      <c r="CH60" s="1"/>
    </row>
    <row r="61" spans="2:86" s="211" customFormat="1" ht="18.600000000000001">
      <c r="B61" s="1"/>
      <c r="C61" s="1"/>
      <c r="D61" s="8"/>
      <c r="E61" s="8"/>
      <c r="F61" s="60"/>
      <c r="G61" s="60"/>
      <c r="H61" s="1"/>
      <c r="I61" s="8"/>
      <c r="J61" s="8"/>
      <c r="K61" s="8"/>
      <c r="L61" s="8"/>
      <c r="M61" s="8"/>
      <c r="N61" s="8"/>
      <c r="O61" s="8"/>
      <c r="P61" s="8"/>
      <c r="Q61" s="1"/>
      <c r="R61" s="1"/>
      <c r="S61" s="1"/>
      <c r="T61" s="1"/>
      <c r="U61" s="1"/>
      <c r="V61" s="8"/>
      <c r="W61" s="1"/>
      <c r="X61" s="1"/>
      <c r="Y61" s="8"/>
      <c r="Z61" s="8"/>
      <c r="AA61" s="8"/>
      <c r="AB61" s="8"/>
      <c r="AC61" s="8"/>
      <c r="AD61" s="8"/>
      <c r="AE61" s="8"/>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8"/>
      <c r="BG61" s="8"/>
      <c r="BH61" s="8"/>
      <c r="BI61" s="8"/>
      <c r="BJ61" s="8"/>
      <c r="BK61" s="8"/>
      <c r="BL61" s="8"/>
      <c r="BM61" s="8"/>
      <c r="BN61" s="8"/>
      <c r="BO61" s="8"/>
      <c r="BP61" s="8"/>
      <c r="BQ61" s="8"/>
      <c r="BR61" s="8"/>
      <c r="BS61" s="8"/>
      <c r="BT61" s="8"/>
      <c r="BU61" s="8"/>
      <c r="BV61" s="8"/>
      <c r="BW61" s="1"/>
      <c r="BX61" s="8"/>
      <c r="BY61" s="8"/>
      <c r="BZ61" s="8"/>
      <c r="CA61" s="8"/>
      <c r="CB61" s="1"/>
      <c r="CC61" s="8"/>
      <c r="CD61" s="1"/>
      <c r="CE61" s="8"/>
      <c r="CF61" s="1"/>
      <c r="CG61" s="8"/>
      <c r="CH61" s="1"/>
    </row>
    <row r="62" spans="2:86" s="211" customFormat="1" ht="13.9">
      <c r="B62" s="1"/>
      <c r="C62" s="1"/>
      <c r="D62" s="8"/>
      <c r="E62" s="8"/>
      <c r="F62" s="1"/>
      <c r="G62" s="1"/>
      <c r="H62" s="1"/>
      <c r="I62" s="8"/>
      <c r="J62" s="8"/>
      <c r="K62" s="8"/>
      <c r="L62" s="8"/>
      <c r="M62" s="8"/>
      <c r="N62" s="8"/>
      <c r="O62" s="8"/>
      <c r="P62" s="8"/>
      <c r="Q62" s="1"/>
      <c r="R62" s="1"/>
      <c r="S62" s="1"/>
      <c r="T62" s="1"/>
      <c r="U62" s="1"/>
      <c r="V62" s="8"/>
      <c r="W62" s="1"/>
      <c r="X62" s="1"/>
      <c r="Y62" s="8"/>
      <c r="Z62" s="8"/>
      <c r="AA62" s="8"/>
      <c r="AB62" s="8"/>
      <c r="AC62" s="8"/>
      <c r="AD62" s="8"/>
      <c r="AE62" s="8"/>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8"/>
      <c r="BG62" s="8"/>
      <c r="BH62" s="8"/>
      <c r="BI62" s="8"/>
      <c r="BJ62" s="8"/>
      <c r="BK62" s="8"/>
      <c r="BL62" s="8"/>
      <c r="BM62" s="8"/>
      <c r="BN62" s="8"/>
      <c r="BO62" s="8"/>
      <c r="BP62" s="8"/>
      <c r="BQ62" s="8"/>
      <c r="BR62" s="8"/>
      <c r="BS62" s="8"/>
      <c r="BT62" s="8"/>
      <c r="BU62" s="8"/>
      <c r="BV62" s="8"/>
      <c r="BW62" s="1"/>
      <c r="BX62" s="8"/>
      <c r="BY62" s="8"/>
      <c r="BZ62" s="8"/>
      <c r="CA62" s="8"/>
      <c r="CB62" s="1"/>
      <c r="CC62" s="8"/>
      <c r="CD62" s="1"/>
      <c r="CE62" s="8"/>
      <c r="CF62" s="1"/>
      <c r="CG62" s="8"/>
      <c r="CH62" s="1"/>
    </row>
    <row r="63" spans="2:86" s="211" customFormat="1" ht="13.9">
      <c r="B63" s="1"/>
      <c r="C63" s="1"/>
      <c r="D63" s="8"/>
      <c r="E63" s="8"/>
      <c r="F63" s="1"/>
      <c r="G63" s="1"/>
      <c r="H63" s="1"/>
      <c r="I63" s="8"/>
      <c r="J63" s="8"/>
      <c r="K63" s="8"/>
      <c r="L63" s="8"/>
      <c r="M63" s="8"/>
      <c r="N63" s="8"/>
      <c r="O63" s="8"/>
      <c r="P63" s="8"/>
      <c r="Q63" s="1"/>
      <c r="R63" s="1"/>
      <c r="S63" s="1"/>
      <c r="T63" s="1"/>
      <c r="U63" s="1"/>
      <c r="V63" s="8"/>
      <c r="W63" s="1"/>
      <c r="X63" s="1"/>
      <c r="Y63" s="8"/>
      <c r="Z63" s="8"/>
      <c r="AA63" s="8"/>
      <c r="AB63" s="8"/>
      <c r="AC63" s="8"/>
      <c r="AD63" s="8"/>
      <c r="AE63" s="8"/>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8"/>
      <c r="BG63" s="8"/>
      <c r="BH63" s="8"/>
      <c r="BI63" s="8"/>
      <c r="BJ63" s="8"/>
      <c r="BK63" s="8"/>
      <c r="BL63" s="8"/>
      <c r="BM63" s="8"/>
      <c r="BN63" s="8"/>
      <c r="BO63" s="8"/>
      <c r="BP63" s="8"/>
      <c r="BQ63" s="8"/>
      <c r="BR63" s="8"/>
      <c r="BS63" s="8"/>
      <c r="BT63" s="8"/>
      <c r="BU63" s="8"/>
      <c r="BV63" s="8"/>
      <c r="BW63" s="1"/>
      <c r="BX63" s="8"/>
      <c r="BY63" s="8"/>
      <c r="BZ63" s="8"/>
      <c r="CA63" s="8"/>
      <c r="CB63" s="1"/>
      <c r="CC63" s="8"/>
      <c r="CD63" s="1"/>
      <c r="CE63" s="8"/>
      <c r="CF63" s="1"/>
      <c r="CG63" s="8"/>
      <c r="CH63" s="1"/>
    </row>
    <row r="64" spans="2:86" s="211" customFormat="1" ht="13.9">
      <c r="B64" s="1"/>
      <c r="C64" s="1"/>
      <c r="D64" s="8"/>
      <c r="E64" s="8"/>
      <c r="F64" s="1"/>
      <c r="G64" s="1"/>
      <c r="H64" s="1"/>
      <c r="I64" s="8"/>
      <c r="J64" s="8"/>
      <c r="K64" s="8"/>
      <c r="L64" s="8"/>
      <c r="M64" s="8"/>
      <c r="N64" s="8"/>
      <c r="O64" s="8"/>
      <c r="P64" s="8"/>
      <c r="Q64" s="1"/>
      <c r="R64" s="1"/>
      <c r="S64" s="1"/>
      <c r="T64" s="1"/>
      <c r="U64" s="1"/>
      <c r="V64" s="8"/>
      <c r="W64" s="1"/>
      <c r="X64" s="1"/>
      <c r="Y64" s="8"/>
      <c r="Z64" s="8"/>
      <c r="AA64" s="8"/>
      <c r="AB64" s="8"/>
      <c r="AC64" s="8"/>
      <c r="AD64" s="8"/>
      <c r="AE64" s="8"/>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8"/>
      <c r="BG64" s="8"/>
      <c r="BH64" s="8"/>
      <c r="BI64" s="8"/>
      <c r="BJ64" s="8"/>
      <c r="BK64" s="8"/>
      <c r="BL64" s="8"/>
      <c r="BM64" s="8"/>
      <c r="BN64" s="8"/>
      <c r="BO64" s="8"/>
      <c r="BP64" s="8"/>
      <c r="BQ64" s="8"/>
      <c r="BR64" s="8"/>
      <c r="BS64" s="8"/>
      <c r="BT64" s="8"/>
      <c r="BU64" s="8"/>
      <c r="BV64" s="8"/>
      <c r="BW64" s="1"/>
      <c r="BX64" s="8"/>
      <c r="BY64" s="8"/>
      <c r="BZ64" s="8"/>
      <c r="CA64" s="8"/>
      <c r="CB64" s="1"/>
      <c r="CC64" s="8"/>
      <c r="CD64" s="1"/>
      <c r="CE64" s="8"/>
      <c r="CF64" s="1"/>
      <c r="CG64" s="8"/>
      <c r="CH64" s="1"/>
    </row>
    <row r="65" spans="2:86" s="211" customFormat="1" ht="13.9">
      <c r="B65" s="1"/>
      <c r="C65" s="1"/>
      <c r="D65" s="8"/>
      <c r="E65" s="8"/>
      <c r="F65" s="1"/>
      <c r="G65" s="1"/>
      <c r="H65" s="1"/>
      <c r="I65" s="8"/>
      <c r="J65" s="8"/>
      <c r="K65" s="8"/>
      <c r="L65" s="8"/>
      <c r="M65" s="8"/>
      <c r="N65" s="8"/>
      <c r="O65" s="8"/>
      <c r="P65" s="8"/>
      <c r="Q65" s="1"/>
      <c r="R65" s="1"/>
      <c r="S65" s="1"/>
      <c r="T65" s="1"/>
      <c r="U65" s="1"/>
      <c r="V65" s="8"/>
      <c r="W65" s="1"/>
      <c r="X65" s="1"/>
      <c r="Y65" s="8"/>
      <c r="Z65" s="8"/>
      <c r="AA65" s="8"/>
      <c r="AB65" s="8"/>
      <c r="AC65" s="8"/>
      <c r="AD65" s="8"/>
      <c r="AE65" s="8"/>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8"/>
      <c r="BG65" s="8"/>
      <c r="BH65" s="8"/>
      <c r="BI65" s="8"/>
      <c r="BJ65" s="8"/>
      <c r="BK65" s="8"/>
      <c r="BL65" s="8"/>
      <c r="BM65" s="8"/>
      <c r="BN65" s="8"/>
      <c r="BO65" s="8"/>
      <c r="BP65" s="8"/>
      <c r="BQ65" s="8"/>
      <c r="BR65" s="8"/>
      <c r="BS65" s="8"/>
      <c r="BT65" s="8"/>
      <c r="BU65" s="8"/>
      <c r="BV65" s="8"/>
      <c r="BW65" s="1"/>
      <c r="BX65" s="8"/>
      <c r="BY65" s="8"/>
      <c r="BZ65" s="8"/>
      <c r="CA65" s="8"/>
      <c r="CB65" s="1"/>
      <c r="CC65" s="8"/>
      <c r="CD65" s="1"/>
      <c r="CE65" s="8"/>
      <c r="CF65" s="1"/>
      <c r="CG65" s="8"/>
      <c r="CH65" s="1"/>
    </row>
    <row r="66" spans="2:86" s="211" customFormat="1" ht="13.9">
      <c r="B66" s="1"/>
      <c r="C66" s="1"/>
      <c r="D66" s="8"/>
      <c r="E66" s="8"/>
      <c r="F66" s="1"/>
      <c r="G66" s="1"/>
      <c r="H66" s="1"/>
      <c r="I66" s="8"/>
      <c r="J66" s="8"/>
      <c r="K66" s="8"/>
      <c r="L66" s="8"/>
      <c r="M66" s="8"/>
      <c r="N66" s="8"/>
      <c r="O66" s="8"/>
      <c r="P66" s="8"/>
      <c r="Q66" s="1"/>
      <c r="R66" s="1"/>
      <c r="S66" s="1"/>
      <c r="T66" s="1"/>
      <c r="U66" s="1"/>
      <c r="V66" s="8"/>
      <c r="W66" s="1"/>
      <c r="X66" s="1"/>
      <c r="Y66" s="8"/>
      <c r="Z66" s="8"/>
      <c r="AA66" s="8"/>
      <c r="AB66" s="8"/>
      <c r="AC66" s="8"/>
      <c r="AD66" s="8"/>
      <c r="AE66" s="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8"/>
      <c r="BG66" s="8"/>
      <c r="BH66" s="8"/>
      <c r="BI66" s="8"/>
      <c r="BJ66" s="8"/>
      <c r="BK66" s="8"/>
      <c r="BL66" s="8"/>
      <c r="BM66" s="8"/>
      <c r="BN66" s="8"/>
      <c r="BO66" s="8"/>
      <c r="BP66" s="8"/>
      <c r="BQ66" s="8"/>
      <c r="BR66" s="8"/>
      <c r="BS66" s="8"/>
      <c r="BT66" s="8"/>
      <c r="BU66" s="8"/>
      <c r="BV66" s="8"/>
      <c r="BW66" s="1"/>
      <c r="BX66" s="8"/>
      <c r="BY66" s="8"/>
      <c r="BZ66" s="8"/>
      <c r="CA66" s="8"/>
      <c r="CB66" s="1"/>
      <c r="CC66" s="8"/>
      <c r="CD66" s="1"/>
      <c r="CE66" s="8"/>
      <c r="CF66" s="1"/>
      <c r="CG66" s="8"/>
      <c r="CH66" s="1"/>
    </row>
    <row r="67" spans="2:86" s="211" customFormat="1" ht="13.9">
      <c r="B67" s="1"/>
      <c r="C67" s="1"/>
      <c r="D67" s="8"/>
      <c r="E67" s="8"/>
      <c r="F67" s="1"/>
      <c r="G67" s="1"/>
      <c r="H67" s="1"/>
      <c r="I67" s="8"/>
      <c r="J67" s="8"/>
      <c r="K67" s="8"/>
      <c r="L67" s="8"/>
      <c r="M67" s="8"/>
      <c r="N67" s="8"/>
      <c r="O67" s="8"/>
      <c r="P67" s="8"/>
      <c r="Q67" s="1"/>
      <c r="R67" s="1"/>
      <c r="S67" s="1"/>
      <c r="T67" s="1"/>
      <c r="U67" s="1"/>
      <c r="V67" s="8"/>
      <c r="W67" s="1"/>
      <c r="X67" s="1"/>
      <c r="Y67" s="8"/>
      <c r="Z67" s="8"/>
      <c r="AA67" s="8"/>
      <c r="AB67" s="8"/>
      <c r="AC67" s="8"/>
      <c r="AD67" s="8"/>
      <c r="AE67" s="8"/>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1"/>
      <c r="CG67" s="8"/>
      <c r="CH67" s="1"/>
    </row>
    <row r="68" spans="2:86" s="211" customFormat="1" ht="13.9">
      <c r="B68" s="1"/>
      <c r="C68" s="1"/>
      <c r="D68" s="8"/>
      <c r="E68" s="8"/>
      <c r="F68" s="1"/>
      <c r="G68" s="1"/>
      <c r="H68" s="1"/>
      <c r="I68" s="8"/>
      <c r="J68" s="8"/>
      <c r="K68" s="8"/>
      <c r="L68" s="8"/>
      <c r="M68" s="8"/>
      <c r="N68" s="8"/>
      <c r="O68" s="8"/>
      <c r="P68" s="8"/>
      <c r="Q68" s="1"/>
      <c r="R68" s="1"/>
      <c r="S68" s="1"/>
      <c r="T68" s="1"/>
      <c r="U68" s="1"/>
      <c r="V68" s="8"/>
      <c r="W68" s="1"/>
      <c r="X68" s="1"/>
      <c r="Y68" s="8"/>
      <c r="Z68" s="8"/>
      <c r="AA68" s="8"/>
      <c r="AB68" s="8"/>
      <c r="AC68" s="8"/>
      <c r="AD68" s="8"/>
      <c r="AE68" s="8"/>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1"/>
      <c r="CG68" s="8"/>
      <c r="CH68" s="1"/>
    </row>
    <row r="69" spans="2:86" s="211" customFormat="1" ht="13.9">
      <c r="B69" s="1"/>
      <c r="C69" s="1"/>
      <c r="D69" s="8"/>
      <c r="E69" s="8"/>
      <c r="F69" s="1"/>
      <c r="G69" s="1"/>
      <c r="H69" s="1"/>
      <c r="I69" s="8"/>
      <c r="J69" s="8"/>
      <c r="K69" s="8"/>
      <c r="L69" s="8"/>
      <c r="M69" s="8"/>
      <c r="N69" s="8"/>
      <c r="O69" s="8"/>
      <c r="P69" s="8"/>
      <c r="Q69" s="1"/>
      <c r="R69" s="1"/>
      <c r="S69" s="1"/>
      <c r="T69" s="1"/>
      <c r="U69" s="1"/>
      <c r="V69" s="8"/>
      <c r="W69" s="1"/>
      <c r="X69" s="1"/>
      <c r="Y69" s="8"/>
      <c r="Z69" s="8"/>
      <c r="AA69" s="8"/>
      <c r="AB69" s="8"/>
      <c r="AC69" s="8"/>
      <c r="AD69" s="8"/>
      <c r="AE69" s="8"/>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1"/>
      <c r="CG69" s="8"/>
      <c r="CH69" s="1"/>
    </row>
    <row r="70" spans="2:86" s="211" customFormat="1" ht="13.9">
      <c r="B70" s="1"/>
      <c r="C70" s="1"/>
      <c r="D70" s="8"/>
      <c r="E70" s="8"/>
      <c r="F70" s="1"/>
      <c r="G70" s="1"/>
      <c r="H70" s="1"/>
      <c r="I70" s="8"/>
      <c r="J70" s="8"/>
      <c r="K70" s="8"/>
      <c r="L70" s="8"/>
      <c r="M70" s="8"/>
      <c r="N70" s="8"/>
      <c r="O70" s="8"/>
      <c r="P70" s="8"/>
      <c r="Q70" s="1"/>
      <c r="R70" s="1"/>
      <c r="S70" s="1"/>
      <c r="T70" s="1"/>
      <c r="U70" s="1"/>
      <c r="V70" s="8"/>
      <c r="W70" s="1"/>
      <c r="X70" s="1"/>
      <c r="Y70" s="8"/>
      <c r="Z70" s="8"/>
      <c r="AA70" s="8"/>
      <c r="AB70" s="8"/>
      <c r="AC70" s="8"/>
      <c r="AD70" s="8"/>
      <c r="AE70" s="8"/>
      <c r="AF70" s="1"/>
      <c r="AG70" s="1"/>
      <c r="AH70" s="1"/>
      <c r="AI70" s="1"/>
      <c r="AJ70" s="1"/>
      <c r="AK70" s="1"/>
      <c r="AL70" s="8"/>
      <c r="AM70" s="1"/>
      <c r="AN70" s="1"/>
      <c r="AO70" s="1"/>
      <c r="AP70" s="49"/>
      <c r="AQ70" s="49"/>
      <c r="AR70" s="49"/>
      <c r="AS70" s="1"/>
      <c r="AT70" s="1"/>
      <c r="AU70" s="1"/>
      <c r="AV70" s="1"/>
      <c r="AW70" s="1"/>
      <c r="AX70" s="1"/>
      <c r="AY70" s="61"/>
      <c r="AZ70" s="1"/>
      <c r="BA70" s="1"/>
      <c r="BB70" s="1"/>
      <c r="BC70" s="1"/>
      <c r="BD70" s="1"/>
      <c r="BE70" s="1"/>
      <c r="BF70" s="1"/>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1"/>
      <c r="CG70" s="8"/>
      <c r="CH70" s="1"/>
    </row>
    <row r="71" spans="2:86" s="211" customFormat="1" ht="13.9">
      <c r="B71" s="1"/>
      <c r="C71" s="1"/>
      <c r="D71" s="8"/>
      <c r="E71" s="8"/>
      <c r="F71" s="1"/>
      <c r="G71" s="1"/>
      <c r="H71" s="1"/>
      <c r="I71" s="8"/>
      <c r="J71" s="8"/>
      <c r="K71" s="8"/>
      <c r="L71" s="8"/>
      <c r="M71" s="8"/>
      <c r="N71" s="8"/>
      <c r="O71" s="8"/>
      <c r="P71" s="8"/>
      <c r="Q71" s="1"/>
      <c r="R71" s="1"/>
      <c r="S71" s="1"/>
      <c r="T71" s="1"/>
      <c r="U71" s="1"/>
      <c r="V71" s="8"/>
      <c r="W71" s="1"/>
      <c r="X71" s="1"/>
      <c r="Y71" s="8"/>
      <c r="Z71" s="8"/>
      <c r="AA71" s="8"/>
      <c r="AB71" s="8"/>
      <c r="AC71" s="8"/>
      <c r="AD71" s="8"/>
      <c r="AE71" s="8"/>
      <c r="AF71" s="1"/>
      <c r="AG71" s="1"/>
      <c r="AH71" s="1"/>
      <c r="AI71" s="1"/>
      <c r="AJ71" s="1"/>
      <c r="AK71" s="1"/>
      <c r="AL71" s="8"/>
      <c r="AM71" s="1"/>
      <c r="AN71" s="1"/>
      <c r="AO71" s="1"/>
      <c r="AP71" s="50"/>
      <c r="AQ71" s="1"/>
      <c r="AR71" s="1"/>
      <c r="AS71" s="1"/>
      <c r="AT71" s="1"/>
      <c r="AU71" s="61"/>
      <c r="AV71" s="61"/>
      <c r="AW71" s="61"/>
      <c r="AX71" s="61"/>
      <c r="AY71" s="61"/>
      <c r="AZ71" s="1"/>
      <c r="BA71" s="1"/>
      <c r="BB71" s="1"/>
      <c r="BC71" s="1"/>
      <c r="BD71" s="1"/>
      <c r="BE71" s="1"/>
      <c r="BF71" s="1"/>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1"/>
      <c r="CG71" s="8"/>
      <c r="CH71" s="1"/>
    </row>
    <row r="72" spans="2:86" s="211" customFormat="1" ht="13.9">
      <c r="B72" s="1"/>
      <c r="C72" s="1"/>
      <c r="D72" s="8"/>
      <c r="E72" s="8"/>
      <c r="F72" s="1"/>
      <c r="G72" s="1"/>
      <c r="H72" s="1"/>
      <c r="I72" s="8"/>
      <c r="J72" s="8"/>
      <c r="K72" s="8"/>
      <c r="L72" s="8"/>
      <c r="M72" s="8"/>
      <c r="N72" s="8"/>
      <c r="O72" s="8"/>
      <c r="P72" s="8"/>
      <c r="Q72" s="1"/>
      <c r="R72" s="1"/>
      <c r="S72" s="1"/>
      <c r="T72" s="1"/>
      <c r="U72" s="1"/>
      <c r="V72" s="8"/>
      <c r="W72" s="1"/>
      <c r="X72" s="1"/>
      <c r="Y72" s="8"/>
      <c r="Z72" s="8"/>
      <c r="AA72" s="8"/>
      <c r="AB72" s="8"/>
      <c r="AC72" s="8"/>
      <c r="AD72" s="8"/>
      <c r="AE72" s="8"/>
      <c r="AF72" s="1"/>
      <c r="AG72" s="1"/>
      <c r="AH72" s="1"/>
      <c r="AI72" s="1"/>
      <c r="AJ72" s="1"/>
      <c r="AK72" s="1"/>
      <c r="AL72" s="8"/>
      <c r="AM72" s="1"/>
      <c r="AN72" s="1"/>
      <c r="AO72" s="1"/>
      <c r="AP72" s="50"/>
      <c r="AQ72" s="1"/>
      <c r="AR72" s="1"/>
      <c r="AS72" s="1"/>
      <c r="AT72" s="1"/>
      <c r="AU72" s="1"/>
      <c r="AV72" s="1"/>
      <c r="AW72" s="1"/>
      <c r="AX72" s="1"/>
      <c r="AY72" s="1"/>
      <c r="AZ72" s="1"/>
      <c r="BA72" s="1"/>
      <c r="BB72" s="1"/>
      <c r="BC72" s="1"/>
      <c r="BD72" s="1"/>
      <c r="BE72" s="1"/>
      <c r="BF72" s="1"/>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1"/>
      <c r="CG72" s="8"/>
      <c r="CH72" s="1"/>
    </row>
    <row r="73" spans="2:86" s="211" customFormat="1" ht="13.9">
      <c r="B73" s="1"/>
      <c r="C73" s="1"/>
      <c r="D73" s="8"/>
      <c r="E73" s="8"/>
      <c r="F73" s="1"/>
      <c r="G73" s="1"/>
      <c r="H73" s="1"/>
      <c r="I73" s="8"/>
      <c r="J73" s="8"/>
      <c r="K73" s="8"/>
      <c r="L73" s="8"/>
      <c r="M73" s="8"/>
      <c r="N73" s="8"/>
      <c r="O73" s="8"/>
      <c r="P73" s="8"/>
      <c r="Q73" s="1"/>
      <c r="R73" s="1"/>
      <c r="S73" s="1"/>
      <c r="T73" s="1"/>
      <c r="U73" s="1"/>
      <c r="V73" s="8"/>
      <c r="W73" s="1"/>
      <c r="X73" s="1"/>
      <c r="Y73" s="8"/>
      <c r="Z73" s="8"/>
      <c r="AA73" s="8"/>
      <c r="AB73" s="8"/>
      <c r="AC73" s="8"/>
      <c r="AD73" s="8"/>
      <c r="AE73" s="8"/>
      <c r="AF73" s="1"/>
      <c r="AG73" s="1"/>
      <c r="AH73" s="1"/>
      <c r="AI73" s="1"/>
      <c r="AJ73" s="1"/>
      <c r="AK73" s="1"/>
      <c r="AL73" s="8"/>
      <c r="AM73" s="1"/>
      <c r="AN73" s="1"/>
      <c r="AO73" s="1"/>
      <c r="AP73" s="50"/>
      <c r="AQ73" s="1"/>
      <c r="AR73" s="1"/>
      <c r="AS73" s="1"/>
      <c r="AT73" s="1"/>
      <c r="AU73" s="1"/>
      <c r="AV73" s="1"/>
      <c r="AW73" s="1"/>
      <c r="AX73" s="1"/>
      <c r="AY73" s="1"/>
      <c r="AZ73" s="1"/>
      <c r="BA73" s="1"/>
      <c r="BB73" s="1"/>
      <c r="BC73" s="1"/>
      <c r="BD73" s="1"/>
      <c r="BE73" s="1"/>
      <c r="BF73" s="1"/>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1"/>
      <c r="CG73" s="8"/>
      <c r="CH73" s="1"/>
    </row>
    <row r="74" spans="2:86" s="211" customFormat="1" ht="19.149999999999999" thickBot="1">
      <c r="B74" s="141" t="s">
        <v>196</v>
      </c>
      <c r="C74" s="54"/>
      <c r="D74" s="55"/>
      <c r="E74" s="55"/>
      <c r="F74" s="55"/>
      <c r="G74" s="55"/>
      <c r="H74" s="55"/>
      <c r="I74" s="55"/>
      <c r="J74" s="55"/>
      <c r="K74" s="8"/>
      <c r="L74" s="8"/>
      <c r="M74" s="8"/>
      <c r="N74" s="8"/>
      <c r="O74" s="8"/>
      <c r="P74" s="8"/>
      <c r="Q74" s="1"/>
      <c r="R74" s="1"/>
      <c r="S74" s="1"/>
      <c r="T74" s="1"/>
      <c r="U74" s="1"/>
      <c r="V74" s="1"/>
      <c r="W74" s="1"/>
      <c r="X74" s="1"/>
      <c r="Y74" s="8"/>
      <c r="Z74" s="8"/>
      <c r="AA74" s="8"/>
      <c r="AB74" s="8"/>
      <c r="AC74" s="8"/>
      <c r="AD74" s="8"/>
      <c r="AE74" s="8"/>
      <c r="AF74" s="1"/>
      <c r="AG74" s="1"/>
      <c r="AH74" s="1"/>
      <c r="AI74" s="1"/>
      <c r="AJ74" s="1"/>
      <c r="AK74" s="1"/>
      <c r="AL74" s="8"/>
      <c r="AM74" s="1"/>
      <c r="AN74" s="1"/>
      <c r="AO74" s="1"/>
      <c r="AP74" s="50"/>
      <c r="AQ74" s="1"/>
      <c r="AR74" s="1"/>
      <c r="AS74" s="1"/>
      <c r="AT74" s="1"/>
      <c r="AU74" s="1"/>
      <c r="AV74" s="1"/>
      <c r="AW74" s="1"/>
      <c r="AX74" s="1"/>
      <c r="AY74" s="1"/>
      <c r="AZ74" s="1"/>
      <c r="BA74" s="1"/>
      <c r="BB74" s="1"/>
      <c r="BC74" s="1"/>
      <c r="BD74" s="1"/>
      <c r="BE74" s="1"/>
      <c r="BF74" s="1"/>
      <c r="BG74" s="8"/>
      <c r="BH74" s="8"/>
      <c r="BI74" s="8"/>
      <c r="BJ74" s="8"/>
      <c r="BK74" s="8"/>
      <c r="BL74" s="8"/>
      <c r="BM74" s="8"/>
      <c r="BN74" s="8"/>
      <c r="BO74" s="8"/>
      <c r="BP74" s="8"/>
      <c r="BQ74" s="8"/>
      <c r="BR74" s="8"/>
      <c r="BS74" s="8"/>
      <c r="BT74" s="8"/>
      <c r="BU74" s="8"/>
      <c r="BV74" s="8"/>
      <c r="BW74" s="8"/>
      <c r="BX74" s="8"/>
      <c r="BY74" s="8"/>
      <c r="BZ74" s="8"/>
      <c r="CA74" s="8"/>
      <c r="CB74" s="1"/>
      <c r="CC74" s="8"/>
      <c r="CD74" s="1"/>
      <c r="CE74" s="8"/>
      <c r="CF74" s="1"/>
      <c r="CG74" s="8"/>
      <c r="CH74" s="1"/>
    </row>
    <row r="75" spans="2:86" s="211" customFormat="1" ht="16.149999999999999">
      <c r="B75" s="62"/>
      <c r="C75" s="63"/>
      <c r="D75" s="63"/>
      <c r="E75" s="116" t="s">
        <v>197</v>
      </c>
      <c r="F75" s="63"/>
      <c r="G75" s="64" t="s">
        <v>195</v>
      </c>
      <c r="H75" s="64"/>
      <c r="I75" s="64"/>
      <c r="J75" s="64"/>
      <c r="K75" s="65"/>
      <c r="L75" s="8"/>
      <c r="M75" s="8"/>
      <c r="N75" s="8"/>
      <c r="O75" s="8"/>
      <c r="P75" s="8"/>
      <c r="Q75" s="1"/>
      <c r="R75" s="1"/>
      <c r="S75" s="1"/>
      <c r="T75" s="1"/>
      <c r="U75" s="1"/>
      <c r="V75" s="1"/>
      <c r="W75" s="1"/>
      <c r="X75" s="1"/>
      <c r="Y75" s="8"/>
      <c r="Z75" s="8"/>
      <c r="AA75" s="8"/>
      <c r="AB75" s="8"/>
      <c r="AC75" s="8"/>
      <c r="AD75" s="8"/>
      <c r="AE75" s="8"/>
      <c r="AF75" s="1"/>
      <c r="AG75" s="1"/>
      <c r="AH75" s="1"/>
      <c r="AI75" s="1"/>
      <c r="AJ75" s="1"/>
      <c r="AK75" s="1"/>
      <c r="AL75" s="8"/>
      <c r="AM75" s="1"/>
      <c r="AN75" s="1"/>
      <c r="AO75" s="1"/>
      <c r="AP75" s="50"/>
      <c r="AQ75" s="1"/>
      <c r="AR75" s="1"/>
      <c r="AS75" s="1"/>
      <c r="AT75" s="1"/>
      <c r="AU75" s="1"/>
      <c r="AV75" s="1"/>
      <c r="AW75" s="1"/>
      <c r="AX75" s="1"/>
      <c r="AY75" s="1"/>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1"/>
      <c r="CC75" s="8"/>
      <c r="CD75" s="1"/>
      <c r="CE75" s="8"/>
      <c r="CF75" s="1"/>
      <c r="CG75" s="8"/>
      <c r="CH75" s="1"/>
    </row>
    <row r="76" spans="2:86" s="211" customFormat="1" ht="16.149999999999999">
      <c r="B76" s="66"/>
      <c r="C76" s="129"/>
      <c r="D76" s="67"/>
      <c r="E76" s="68"/>
      <c r="F76" s="68" t="s">
        <v>81</v>
      </c>
      <c r="G76" s="68" t="s">
        <v>82</v>
      </c>
      <c r="H76" s="68" t="s">
        <v>83</v>
      </c>
      <c r="I76" s="68" t="s">
        <v>84</v>
      </c>
      <c r="J76" s="68" t="s">
        <v>85</v>
      </c>
      <c r="K76" s="69" t="s">
        <v>86</v>
      </c>
      <c r="L76" s="8"/>
      <c r="M76" s="8"/>
      <c r="N76" s="8"/>
      <c r="O76" s="8"/>
      <c r="P76" s="8"/>
      <c r="Q76" s="1"/>
      <c r="R76" s="1"/>
      <c r="S76" s="1"/>
      <c r="T76" s="1"/>
      <c r="U76" s="1"/>
      <c r="V76" s="1"/>
      <c r="W76" s="1"/>
      <c r="X76" s="1"/>
      <c r="Y76" s="8"/>
      <c r="Z76" s="8"/>
      <c r="AA76" s="8"/>
      <c r="AB76" s="8"/>
      <c r="AC76" s="8"/>
      <c r="AD76" s="8"/>
      <c r="AE76" s="8"/>
      <c r="AF76" s="1"/>
      <c r="AG76" s="1"/>
      <c r="AH76" s="1"/>
      <c r="AI76" s="1"/>
      <c r="AJ76" s="1"/>
      <c r="AK76" s="1"/>
      <c r="AL76" s="8"/>
      <c r="AM76" s="1"/>
      <c r="AN76" s="1"/>
      <c r="AO76" s="1"/>
      <c r="AP76" s="50"/>
      <c r="AQ76" s="1"/>
      <c r="AR76" s="1"/>
      <c r="AS76" s="1"/>
      <c r="AT76" s="1"/>
      <c r="AU76" s="1"/>
      <c r="AV76" s="1"/>
      <c r="AW76" s="1"/>
      <c r="AX76" s="1"/>
      <c r="AY76" s="1"/>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1"/>
      <c r="CC76" s="8"/>
      <c r="CD76" s="1"/>
      <c r="CE76" s="8"/>
      <c r="CF76" s="1"/>
      <c r="CG76" s="8"/>
      <c r="CH76" s="1"/>
    </row>
    <row r="77" spans="2:86" s="211" customFormat="1" ht="17.649999999999999" customHeight="1">
      <c r="B77" s="117" t="s">
        <v>198</v>
      </c>
      <c r="C77" s="128"/>
      <c r="D77" s="118"/>
      <c r="E77" s="70" t="s">
        <v>199</v>
      </c>
      <c r="F77" s="70" t="str">
        <f>_xlfn.IFNA(AU82,"")</f>
        <v/>
      </c>
      <c r="G77" s="70" t="str">
        <f>_xlfn.IFNA(AU83,"")</f>
        <v/>
      </c>
      <c r="H77" s="70" t="str">
        <f>_xlfn.IFNA(AU84,"")</f>
        <v/>
      </c>
      <c r="I77" s="70" t="str">
        <f>_xlfn.IFNA(AU85,"")</f>
        <v/>
      </c>
      <c r="J77" s="70" t="str">
        <f>_xlfn.IFNA(AU86,"")</f>
        <v/>
      </c>
      <c r="K77" s="70" t="str">
        <f>_xlfn.IFNA(AU87,"")</f>
        <v/>
      </c>
      <c r="L77" s="8"/>
      <c r="M77" s="8"/>
      <c r="N77" s="8"/>
      <c r="O77" s="8"/>
      <c r="P77" s="8"/>
      <c r="Q77" s="1"/>
      <c r="R77" s="1"/>
      <c r="S77" s="1"/>
      <c r="T77" s="1"/>
      <c r="U77" s="1"/>
      <c r="V77" s="1"/>
      <c r="W77" s="1"/>
      <c r="X77" s="1"/>
      <c r="Y77" s="8"/>
      <c r="Z77" s="8"/>
      <c r="AA77" s="8"/>
      <c r="AB77" s="8"/>
      <c r="AC77" s="8"/>
      <c r="AD77" s="8"/>
      <c r="AE77" s="8"/>
      <c r="AF77" s="1"/>
      <c r="AG77" s="1"/>
      <c r="AH77" s="1"/>
      <c r="AI77" s="1"/>
      <c r="AJ77" s="1"/>
      <c r="AK77" s="1"/>
      <c r="AL77" s="1"/>
      <c r="AM77" s="1"/>
      <c r="AN77" s="8"/>
      <c r="AO77" s="1"/>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1"/>
      <c r="CC77" s="8"/>
      <c r="CD77" s="1"/>
      <c r="CE77" s="8"/>
      <c r="CF77" s="1"/>
      <c r="CG77" s="8"/>
      <c r="CH77" s="1"/>
    </row>
    <row r="78" spans="2:86" s="211" customFormat="1" ht="17.649999999999999" customHeight="1">
      <c r="B78" s="119"/>
      <c r="C78" s="130"/>
      <c r="D78" s="120"/>
      <c r="E78" s="71" t="s">
        <v>75</v>
      </c>
      <c r="F78" s="71"/>
      <c r="G78" s="72" t="str">
        <f>_xlfn.IFNA(AT83,"")</f>
        <v/>
      </c>
      <c r="H78" s="72" t="str">
        <f>_xlfn.IFNA(AT84,"")</f>
        <v/>
      </c>
      <c r="I78" s="72" t="str">
        <f>_xlfn.IFNA(AT85,"")</f>
        <v/>
      </c>
      <c r="J78" s="72" t="str">
        <f>_xlfn.IFNA(AT86,"")</f>
        <v/>
      </c>
      <c r="K78" s="72" t="str">
        <f>_xlfn.IFNA(AT87,"")</f>
        <v/>
      </c>
      <c r="L78" s="8"/>
      <c r="M78" s="8"/>
      <c r="N78" s="8"/>
      <c r="O78" s="8"/>
      <c r="P78" s="8"/>
      <c r="Q78" s="1"/>
      <c r="R78" s="1"/>
      <c r="S78" s="1"/>
      <c r="T78" s="1"/>
      <c r="U78" s="1"/>
      <c r="V78" s="1"/>
      <c r="W78" s="1"/>
      <c r="X78" s="1"/>
      <c r="Y78" s="8"/>
      <c r="Z78" s="8"/>
      <c r="AA78" s="8"/>
      <c r="AB78" s="8"/>
      <c r="AC78" s="8"/>
      <c r="AD78" s="8"/>
      <c r="AE78" s="8"/>
      <c r="AF78" s="1"/>
      <c r="AG78" s="1"/>
      <c r="AH78" s="8"/>
      <c r="AI78" s="8"/>
      <c r="AJ78" s="1"/>
      <c r="AK78" s="1"/>
      <c r="AL78" s="1"/>
      <c r="AM78" s="1"/>
      <c r="AN78" s="1"/>
      <c r="AO78" s="1"/>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1"/>
      <c r="CC78" s="8"/>
      <c r="CD78" s="1"/>
      <c r="CE78" s="8"/>
      <c r="CF78" s="1"/>
      <c r="CG78" s="8"/>
      <c r="CH78" s="1"/>
    </row>
    <row r="79" spans="2:86" s="211" customFormat="1" ht="17.649999999999999" customHeight="1">
      <c r="B79" s="117" t="s">
        <v>200</v>
      </c>
      <c r="C79" s="128"/>
      <c r="D79" s="118"/>
      <c r="E79" s="73" t="s">
        <v>199</v>
      </c>
      <c r="F79" s="70" t="str">
        <f>_xlfn.IFNA(AW82,"")</f>
        <v/>
      </c>
      <c r="G79" s="70" t="str">
        <f>_xlfn.IFNA(AW83,"")</f>
        <v/>
      </c>
      <c r="H79" s="70" t="str">
        <f>_xlfn.IFNA(AW84,"")</f>
        <v/>
      </c>
      <c r="I79" s="70" t="str">
        <f>_xlfn.IFNA(AW85,"")</f>
        <v/>
      </c>
      <c r="J79" s="70" t="str">
        <f>_xlfn.IFNA(AW86,"")</f>
        <v/>
      </c>
      <c r="K79" s="70" t="str">
        <f>_xlfn.IFNA(AW87,"")</f>
        <v/>
      </c>
      <c r="L79" s="8"/>
      <c r="M79" s="8"/>
      <c r="N79" s="8"/>
      <c r="O79" s="8"/>
      <c r="P79" s="8"/>
      <c r="Q79" s="1"/>
      <c r="R79" s="1"/>
      <c r="S79" s="1"/>
      <c r="T79" s="1"/>
      <c r="U79" s="1"/>
      <c r="V79" s="1"/>
      <c r="W79" s="1"/>
      <c r="X79" s="1"/>
      <c r="Y79" s="8"/>
      <c r="Z79" s="8"/>
      <c r="AA79" s="8"/>
      <c r="AB79" s="8"/>
      <c r="AC79" s="8"/>
      <c r="AD79" s="8"/>
      <c r="AE79" s="8"/>
      <c r="AF79" s="1"/>
      <c r="AG79" s="1"/>
      <c r="AH79" s="8"/>
      <c r="AI79" s="8"/>
      <c r="AJ79" s="1"/>
      <c r="AK79" s="1"/>
      <c r="AL79" s="1"/>
      <c r="AM79" s="1"/>
      <c r="AN79" s="1"/>
      <c r="AO79" s="1"/>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1"/>
      <c r="CC79" s="8"/>
      <c r="CD79" s="1"/>
      <c r="CE79" s="8"/>
      <c r="CF79" s="1"/>
      <c r="CG79" s="8"/>
      <c r="CH79" s="1"/>
    </row>
    <row r="80" spans="2:86" s="211" customFormat="1" ht="17.649999999999999" customHeight="1">
      <c r="B80" s="119"/>
      <c r="C80" s="130"/>
      <c r="D80" s="120"/>
      <c r="E80" s="71" t="s">
        <v>75</v>
      </c>
      <c r="F80" s="71"/>
      <c r="G80" s="72" t="str">
        <f>_xlfn.IFNA(AV83,"")</f>
        <v/>
      </c>
      <c r="H80" s="72" t="str">
        <f>_xlfn.IFNA(AV84,"")</f>
        <v/>
      </c>
      <c r="I80" s="72" t="str">
        <f>_xlfn.IFNA(AV85,"")</f>
        <v/>
      </c>
      <c r="J80" s="72" t="str">
        <f>_xlfn.IFNA(AV86,"")</f>
        <v/>
      </c>
      <c r="K80" s="72" t="str">
        <f>_xlfn.IFNA(AV87,"")</f>
        <v/>
      </c>
      <c r="L80" s="8"/>
      <c r="M80" s="8"/>
      <c r="N80" s="8"/>
      <c r="O80" s="8"/>
      <c r="P80" s="8"/>
      <c r="Q80" s="1"/>
      <c r="R80" s="1"/>
      <c r="S80" s="1"/>
      <c r="T80" s="1"/>
      <c r="U80" s="1"/>
      <c r="V80" s="1"/>
      <c r="W80" s="1"/>
      <c r="X80" s="1"/>
      <c r="Y80" s="8"/>
      <c r="Z80" s="8"/>
      <c r="AA80" s="8"/>
      <c r="AB80" s="8"/>
      <c r="AC80" s="8"/>
      <c r="AD80" s="8"/>
      <c r="AE80" s="8"/>
      <c r="AF80" s="1"/>
      <c r="AG80" s="1"/>
      <c r="AH80" s="8"/>
      <c r="AI80" s="8"/>
      <c r="AJ80" s="1"/>
      <c r="AK80" s="1"/>
      <c r="AL80" s="1"/>
      <c r="AM80" s="1"/>
      <c r="AN80" s="1"/>
      <c r="AO80" s="1"/>
      <c r="AP80" s="1"/>
      <c r="AQ80" s="75" t="s">
        <v>203</v>
      </c>
      <c r="AR80" s="5"/>
      <c r="AS80" s="5"/>
      <c r="AT80" s="5"/>
      <c r="AU80" s="5"/>
      <c r="AV80" s="5"/>
      <c r="AW80" s="6"/>
      <c r="AX80" s="5"/>
      <c r="AY80" s="5"/>
      <c r="AZ80" s="8"/>
      <c r="BA80" s="1"/>
      <c r="BB80" s="1"/>
      <c r="BC80" s="1"/>
      <c r="BD80" s="1"/>
      <c r="BE80" s="1"/>
      <c r="BF80" s="1"/>
      <c r="BG80" s="8"/>
      <c r="BH80" s="8"/>
      <c r="BI80" s="8"/>
      <c r="BJ80" s="8"/>
      <c r="BK80" s="8"/>
      <c r="BL80" s="8"/>
      <c r="BM80" s="8"/>
      <c r="BN80" s="8"/>
      <c r="BO80" s="8"/>
      <c r="BP80" s="8"/>
      <c r="BQ80" s="8"/>
      <c r="BR80" s="8"/>
      <c r="BS80" s="8"/>
      <c r="BT80" s="8"/>
      <c r="BU80" s="8"/>
      <c r="BV80" s="8"/>
      <c r="BW80" s="8"/>
      <c r="BX80" s="8"/>
      <c r="BY80" s="8"/>
      <c r="BZ80" s="8"/>
      <c r="CA80" s="8"/>
      <c r="CB80" s="1"/>
      <c r="CC80" s="8"/>
      <c r="CD80" s="1"/>
      <c r="CE80" s="8"/>
      <c r="CF80" s="1"/>
      <c r="CG80" s="8"/>
      <c r="CH80" s="1"/>
    </row>
    <row r="81" spans="2:52" ht="17.649999999999999" customHeight="1">
      <c r="B81" s="117" t="s">
        <v>201</v>
      </c>
      <c r="C81" s="128"/>
      <c r="D81" s="118"/>
      <c r="E81" s="73" t="s">
        <v>199</v>
      </c>
      <c r="F81" s="70" t="str">
        <f>_xlfn.IFNA(AY82,"")</f>
        <v/>
      </c>
      <c r="G81" s="70" t="str">
        <f>_xlfn.IFNA(AY83,"")</f>
        <v/>
      </c>
      <c r="H81" s="70" t="str">
        <f>_xlfn.IFNA(AY84,"")</f>
        <v/>
      </c>
      <c r="I81" s="70" t="str">
        <f>_xlfn.IFNA(AY85,"")</f>
        <v/>
      </c>
      <c r="J81" s="70" t="str">
        <f>_xlfn.IFNA(AY86,"")</f>
        <v/>
      </c>
      <c r="K81" s="70" t="str">
        <f>_xlfn.IFNA(AY87,"")</f>
        <v/>
      </c>
      <c r="L81" s="8"/>
      <c r="M81" s="8"/>
      <c r="N81" s="8"/>
      <c r="O81" s="8"/>
      <c r="P81" s="8"/>
      <c r="Q81" s="1"/>
      <c r="R81" s="1"/>
      <c r="S81" s="1"/>
      <c r="T81" s="1"/>
      <c r="U81" s="1"/>
      <c r="V81" s="1"/>
      <c r="W81" s="1"/>
      <c r="X81" s="1"/>
      <c r="Y81" s="8"/>
      <c r="Z81" s="8"/>
      <c r="AA81" s="8"/>
      <c r="AB81" s="8"/>
      <c r="AC81" s="8"/>
      <c r="AD81" s="8"/>
      <c r="AE81" s="8"/>
      <c r="AF81" s="1"/>
      <c r="AG81" s="1"/>
      <c r="AH81" s="8"/>
      <c r="AI81" s="8"/>
      <c r="AJ81" s="1"/>
      <c r="AK81" s="1"/>
      <c r="AL81" s="1"/>
      <c r="AM81" s="1"/>
      <c r="AN81" s="1"/>
      <c r="AO81" s="1"/>
      <c r="AP81" s="1"/>
      <c r="AQ81" s="76" t="s">
        <v>78</v>
      </c>
      <c r="AR81" s="76" t="s">
        <v>204</v>
      </c>
      <c r="AS81" s="76" t="s">
        <v>205</v>
      </c>
      <c r="AT81" s="76" t="s">
        <v>206</v>
      </c>
      <c r="AU81" s="76" t="s">
        <v>207</v>
      </c>
      <c r="AV81" s="76" t="s">
        <v>208</v>
      </c>
      <c r="AW81" s="77" t="s">
        <v>209</v>
      </c>
      <c r="AX81" s="76" t="s">
        <v>210</v>
      </c>
      <c r="AY81" s="76" t="s">
        <v>211</v>
      </c>
      <c r="AZ81" s="8"/>
    </row>
    <row r="82" spans="2:52" ht="17.649999999999999" customHeight="1">
      <c r="B82" s="119"/>
      <c r="C82" s="128"/>
      <c r="D82" s="127"/>
      <c r="E82" s="71" t="s">
        <v>75</v>
      </c>
      <c r="F82" s="71"/>
      <c r="G82" s="72" t="str">
        <f>_xlfn.IFNA(AX83,"")</f>
        <v/>
      </c>
      <c r="H82" s="72" t="str">
        <f>_xlfn.IFNA(AX84,"")</f>
        <v/>
      </c>
      <c r="I82" s="72" t="str">
        <f>_xlfn.IFNA(AX85,"")</f>
        <v/>
      </c>
      <c r="J82" s="72" t="str">
        <f>_xlfn.IFNA(AX86,"")</f>
        <v/>
      </c>
      <c r="K82" s="72" t="str">
        <f>_xlfn.IFNA(AX87,"")</f>
        <v/>
      </c>
      <c r="L82" s="8"/>
      <c r="M82" s="8"/>
      <c r="N82" s="8"/>
      <c r="O82" s="8"/>
      <c r="P82" s="8"/>
      <c r="Q82" s="1"/>
      <c r="R82" s="1"/>
      <c r="S82" s="1"/>
      <c r="T82" s="1"/>
      <c r="U82" s="1"/>
      <c r="V82" s="1"/>
      <c r="W82" s="1"/>
      <c r="X82" s="1"/>
      <c r="Y82" s="8"/>
      <c r="Z82" s="8"/>
      <c r="AA82" s="8"/>
      <c r="AB82" s="8"/>
      <c r="AC82" s="8"/>
      <c r="AD82" s="8"/>
      <c r="AE82" s="8"/>
      <c r="AF82" s="1"/>
      <c r="AG82" s="1"/>
      <c r="AH82" s="8"/>
      <c r="AI82" s="8"/>
      <c r="AJ82" s="1"/>
      <c r="AK82" s="1"/>
      <c r="AL82" s="1"/>
      <c r="AM82" s="1"/>
      <c r="AN82" s="1"/>
      <c r="AO82" s="1"/>
      <c r="AP82" s="1"/>
      <c r="AQ82" s="76" t="s">
        <v>81</v>
      </c>
      <c r="AR82" s="78"/>
      <c r="AS82" s="79" t="e">
        <f>IF(BE34="",NA(),BE34)</f>
        <v>#N/A</v>
      </c>
      <c r="AT82" s="80"/>
      <c r="AU82" s="79" t="e">
        <f>IF(BE35="",NA(),BE35)</f>
        <v>#N/A</v>
      </c>
      <c r="AV82" s="80"/>
      <c r="AW82" s="79" t="e">
        <f>IF(BE36="",NA(),BE36)</f>
        <v>#N/A</v>
      </c>
      <c r="AX82" s="80"/>
      <c r="AY82" s="79" t="e">
        <f>IF(BE37="",NA(),BE37)</f>
        <v>#N/A</v>
      </c>
      <c r="AZ82" s="8"/>
    </row>
    <row r="83" spans="2:52" ht="17.649999999999999" customHeight="1">
      <c r="B83" s="114" t="s">
        <v>202</v>
      </c>
      <c r="C83" s="131"/>
      <c r="D83" s="134"/>
      <c r="E83" s="133" t="s">
        <v>199</v>
      </c>
      <c r="F83" s="70" t="str">
        <f>_xlfn.IFNA(AS82,"")</f>
        <v/>
      </c>
      <c r="G83" s="70" t="str">
        <f>_xlfn.IFNA(AS83,"")</f>
        <v/>
      </c>
      <c r="H83" s="70" t="str">
        <f>_xlfn.IFNA(AS84,"")</f>
        <v/>
      </c>
      <c r="I83" s="70" t="str">
        <f>_xlfn.IFNA(AS85,"")</f>
        <v/>
      </c>
      <c r="J83" s="70" t="str">
        <f>_xlfn.IFNA(AS86,"")</f>
        <v/>
      </c>
      <c r="K83" s="70" t="str">
        <f>_xlfn.IFNA(AS87,"")</f>
        <v/>
      </c>
      <c r="L83" s="8"/>
      <c r="M83" s="8"/>
      <c r="N83" s="8"/>
      <c r="O83" s="8"/>
      <c r="P83" s="8"/>
      <c r="Q83" s="1"/>
      <c r="R83" s="1"/>
      <c r="S83" s="1"/>
      <c r="T83" s="1"/>
      <c r="U83" s="1"/>
      <c r="V83" s="1"/>
      <c r="W83" s="1"/>
      <c r="X83" s="1"/>
      <c r="Y83" s="8"/>
      <c r="Z83" s="8"/>
      <c r="AA83" s="8"/>
      <c r="AB83" s="8"/>
      <c r="AC83" s="8"/>
      <c r="AD83" s="8"/>
      <c r="AE83" s="8"/>
      <c r="AF83" s="1"/>
      <c r="AG83" s="1"/>
      <c r="AH83" s="8"/>
      <c r="AI83" s="8"/>
      <c r="AJ83" s="1"/>
      <c r="AK83" s="1"/>
      <c r="AL83" s="1"/>
      <c r="AM83" s="1"/>
      <c r="AN83" s="1"/>
      <c r="AO83" s="1"/>
      <c r="AP83" s="1"/>
      <c r="AQ83" s="76" t="s">
        <v>82</v>
      </c>
      <c r="AR83" s="81" t="e">
        <f>IF(BQ34="",NA(),BQ34)</f>
        <v>#N/A</v>
      </c>
      <c r="AS83" s="79" t="e">
        <f>IF(BF34="",NA(),BF34)</f>
        <v>#N/A</v>
      </c>
      <c r="AT83" s="81" t="e">
        <f>IF(BQ35="",NA(),BQ35)</f>
        <v>#N/A</v>
      </c>
      <c r="AU83" s="79" t="e">
        <f>IF(BF35="",NA(),BF35)</f>
        <v>#N/A</v>
      </c>
      <c r="AV83" s="81" t="e">
        <f>IF(BQ36="",NA(),BQ36)</f>
        <v>#N/A</v>
      </c>
      <c r="AW83" s="79" t="e">
        <f>IF(BF36="",NA(),BF36)</f>
        <v>#N/A</v>
      </c>
      <c r="AX83" s="81" t="e">
        <f>IF(BQ37="",NA(),BQ37)</f>
        <v>#N/A</v>
      </c>
      <c r="AY83" s="79" t="e">
        <f>IF(BF37="",NA(),BF37)</f>
        <v>#N/A</v>
      </c>
      <c r="AZ83" s="8"/>
    </row>
    <row r="84" spans="2:52" ht="17.649999999999999" customHeight="1">
      <c r="B84" s="115"/>
      <c r="C84" s="132"/>
      <c r="D84" s="131"/>
      <c r="E84" s="135" t="s">
        <v>75</v>
      </c>
      <c r="F84" s="71"/>
      <c r="G84" s="74" t="str">
        <f>_xlfn.IFNA(AR83,"")</f>
        <v/>
      </c>
      <c r="H84" s="74" t="str">
        <f>_xlfn.IFNA(AR84,"")</f>
        <v/>
      </c>
      <c r="I84" s="74" t="str">
        <f>_xlfn.IFNA(AR85,"")</f>
        <v/>
      </c>
      <c r="J84" s="74" t="str">
        <f>_xlfn.IFNA(AR86,"")</f>
        <v/>
      </c>
      <c r="K84" s="74" t="str">
        <f>_xlfn.IFNA(AR87,"")</f>
        <v/>
      </c>
      <c r="L84" s="8"/>
      <c r="M84" s="8"/>
      <c r="N84" s="8"/>
      <c r="O84" s="8"/>
      <c r="P84" s="8"/>
      <c r="Q84" s="1"/>
      <c r="R84" s="1"/>
      <c r="S84" s="1"/>
      <c r="T84" s="1"/>
      <c r="U84" s="1"/>
      <c r="V84" s="1"/>
      <c r="W84" s="1"/>
      <c r="X84" s="1"/>
      <c r="Y84" s="8"/>
      <c r="Z84" s="8"/>
      <c r="AA84" s="8"/>
      <c r="AB84" s="8"/>
      <c r="AC84" s="8"/>
      <c r="AD84" s="8"/>
      <c r="AE84" s="8"/>
      <c r="AF84" s="1"/>
      <c r="AG84" s="1"/>
      <c r="AH84" s="8"/>
      <c r="AI84" s="8"/>
      <c r="AJ84" s="8"/>
      <c r="AK84" s="8"/>
      <c r="AL84" s="8"/>
      <c r="AM84" s="1"/>
      <c r="AN84" s="1"/>
      <c r="AO84" s="1"/>
      <c r="AP84" s="1"/>
      <c r="AQ84" s="76" t="s">
        <v>83</v>
      </c>
      <c r="AR84" s="81" t="e">
        <f>IF(BR34="",NA(),BR34)</f>
        <v>#N/A</v>
      </c>
      <c r="AS84" s="79" t="e">
        <f>IF(BG34="",NA(),BG34)</f>
        <v>#N/A</v>
      </c>
      <c r="AT84" s="81" t="e">
        <f>IF(BR35="",NA(),BR35)</f>
        <v>#N/A</v>
      </c>
      <c r="AU84" s="79" t="e">
        <f>IF(BG35="",NA(),BG35)</f>
        <v>#N/A</v>
      </c>
      <c r="AV84" s="81" t="e">
        <f>IF(BR36="",NA(),BR36)</f>
        <v>#N/A</v>
      </c>
      <c r="AW84" s="79" t="e">
        <f>IF(BG36="",NA(),BG36)</f>
        <v>#N/A</v>
      </c>
      <c r="AX84" s="81" t="e">
        <f>IF(BR37="",NA(),BR37)</f>
        <v>#N/A</v>
      </c>
      <c r="AY84" s="79" t="e">
        <f>IF(BG37="",NA(),BG37)</f>
        <v>#N/A</v>
      </c>
      <c r="AZ84" s="8"/>
    </row>
    <row r="85" spans="2:52" ht="13.9">
      <c r="B85" s="1"/>
      <c r="C85" s="1"/>
      <c r="D85" s="1"/>
      <c r="E85" s="1"/>
      <c r="F85" s="1"/>
      <c r="G85" s="1"/>
      <c r="H85" s="8"/>
      <c r="I85" s="8"/>
      <c r="J85" s="8"/>
      <c r="K85" s="8"/>
      <c r="L85" s="8"/>
      <c r="M85" s="8"/>
      <c r="N85" s="8"/>
      <c r="O85" s="8"/>
      <c r="P85" s="8"/>
      <c r="Q85" s="1"/>
      <c r="R85" s="1"/>
      <c r="S85" s="1"/>
      <c r="T85" s="1"/>
      <c r="U85" s="1"/>
      <c r="V85" s="1"/>
      <c r="W85" s="1"/>
      <c r="X85" s="1"/>
      <c r="Y85" s="8"/>
      <c r="Z85" s="8"/>
      <c r="AA85" s="8"/>
      <c r="AB85" s="8"/>
      <c r="AC85" s="8"/>
      <c r="AD85" s="8"/>
      <c r="AE85" s="8"/>
      <c r="AF85" s="1"/>
      <c r="AG85" s="1"/>
      <c r="AH85" s="8"/>
      <c r="AI85" s="8"/>
      <c r="AJ85" s="8"/>
      <c r="AK85" s="8"/>
      <c r="AL85" s="8"/>
      <c r="AM85" s="1"/>
      <c r="AN85" s="1"/>
      <c r="AO85" s="1"/>
      <c r="AP85" s="1"/>
      <c r="AQ85" s="76" t="s">
        <v>84</v>
      </c>
      <c r="AR85" s="81" t="e">
        <f>IF(BS34="",NA(),BS34)</f>
        <v>#N/A</v>
      </c>
      <c r="AS85" s="79" t="e">
        <f>IF(BH34="",NA(),BH34)</f>
        <v>#N/A</v>
      </c>
      <c r="AT85" s="82" t="e">
        <f>IF(BS35="",NA(),BS35)</f>
        <v>#N/A</v>
      </c>
      <c r="AU85" s="79" t="e">
        <f>IF(BH35="",NA(),BH35)</f>
        <v>#N/A</v>
      </c>
      <c r="AV85" s="82" t="e">
        <f>IF(BS36="",NA(),BS36)</f>
        <v>#N/A</v>
      </c>
      <c r="AW85" s="79" t="e">
        <f>IF(BH36="",NA(),BH36)</f>
        <v>#N/A</v>
      </c>
      <c r="AX85" s="82" t="e">
        <f>IF(BS37="",NA(),BS37)</f>
        <v>#N/A</v>
      </c>
      <c r="AY85" s="79" t="e">
        <f>IF(BH37="",NA(),BH37)</f>
        <v>#N/A</v>
      </c>
      <c r="AZ85" s="8"/>
    </row>
    <row r="86" spans="2:52" ht="13.9">
      <c r="B86" s="1"/>
      <c r="C86" s="1"/>
      <c r="D86" s="1"/>
      <c r="E86" s="1"/>
      <c r="F86" s="1"/>
      <c r="G86" s="1"/>
      <c r="H86" s="8"/>
      <c r="I86" s="8"/>
      <c r="J86" s="8"/>
      <c r="K86" s="8"/>
      <c r="L86" s="8"/>
      <c r="M86" s="8"/>
      <c r="N86" s="8"/>
      <c r="O86" s="8"/>
      <c r="P86" s="8"/>
      <c r="Q86" s="1"/>
      <c r="R86" s="1"/>
      <c r="S86" s="1"/>
      <c r="T86" s="1"/>
      <c r="U86" s="1"/>
      <c r="V86" s="1"/>
      <c r="W86" s="1"/>
      <c r="X86" s="1"/>
      <c r="Y86" s="8"/>
      <c r="Z86" s="8"/>
      <c r="AA86" s="8"/>
      <c r="AB86" s="8"/>
      <c r="AC86" s="8"/>
      <c r="AD86" s="8"/>
      <c r="AE86" s="8"/>
      <c r="AF86" s="1"/>
      <c r="AG86" s="1"/>
      <c r="AH86" s="8"/>
      <c r="AI86" s="8"/>
      <c r="AJ86" s="8"/>
      <c r="AK86" s="8"/>
      <c r="AL86" s="8"/>
      <c r="AM86" s="1"/>
      <c r="AN86" s="1"/>
      <c r="AO86" s="1"/>
      <c r="AP86" s="1"/>
      <c r="AQ86" s="76" t="s">
        <v>85</v>
      </c>
      <c r="AR86" s="81" t="e">
        <f>IF(BT34="",NA(),BT34)</f>
        <v>#N/A</v>
      </c>
      <c r="AS86" s="79" t="e">
        <f>IF(BI34="",NA(),BI34)</f>
        <v>#N/A</v>
      </c>
      <c r="AT86" s="82" t="e">
        <f>IF(BT35="",NA(),BT35)</f>
        <v>#N/A</v>
      </c>
      <c r="AU86" s="79" t="e">
        <f>IF(BI35="",NA(),BI35)</f>
        <v>#N/A</v>
      </c>
      <c r="AV86" s="82" t="e">
        <f>IF(BT36="",NA(),BT36)</f>
        <v>#N/A</v>
      </c>
      <c r="AW86" s="79" t="e">
        <f>IF(BI36="",NA(),BI36)</f>
        <v>#N/A</v>
      </c>
      <c r="AX86" s="82" t="e">
        <f>IF(BT37="",NA(),BT37)</f>
        <v>#N/A</v>
      </c>
      <c r="AY86" s="79" t="e">
        <f>IF(BI37="",NA(),BI37)</f>
        <v>#N/A</v>
      </c>
      <c r="AZ86" s="8"/>
    </row>
    <row r="87" spans="2:52" ht="13.9">
      <c r="B87" s="1"/>
      <c r="C87" s="1"/>
      <c r="D87" s="1"/>
      <c r="E87" s="1"/>
      <c r="F87" s="1"/>
      <c r="G87" s="1"/>
      <c r="H87" s="8"/>
      <c r="I87" s="8"/>
      <c r="J87" s="8"/>
      <c r="K87" s="8"/>
      <c r="L87" s="8"/>
      <c r="M87" s="8"/>
      <c r="N87" s="8"/>
      <c r="O87" s="8"/>
      <c r="P87" s="8"/>
      <c r="Q87" s="1"/>
      <c r="R87" s="1"/>
      <c r="S87" s="1"/>
      <c r="T87" s="1"/>
      <c r="U87" s="1"/>
      <c r="V87" s="8"/>
      <c r="W87" s="1"/>
      <c r="X87" s="1"/>
      <c r="Y87" s="8"/>
      <c r="Z87" s="8"/>
      <c r="AA87" s="8"/>
      <c r="AB87" s="8"/>
      <c r="AC87" s="8"/>
      <c r="AD87" s="8"/>
      <c r="AE87" s="8"/>
      <c r="AF87" s="1"/>
      <c r="AG87" s="1"/>
      <c r="AH87" s="1"/>
      <c r="AI87" s="1"/>
      <c r="AJ87" s="1"/>
      <c r="AK87" s="1"/>
      <c r="AL87" s="1"/>
      <c r="AM87" s="1"/>
      <c r="AN87" s="1"/>
      <c r="AO87" s="1"/>
      <c r="AP87" s="1"/>
      <c r="AQ87" s="76" t="s">
        <v>86</v>
      </c>
      <c r="AR87" s="81" t="e">
        <f>IF(BU34="",NA(),BU34)</f>
        <v>#N/A</v>
      </c>
      <c r="AS87" s="79" t="e">
        <f>IF(BJ34="",NA(),BJ34)</f>
        <v>#N/A</v>
      </c>
      <c r="AT87" s="82" t="e">
        <f>IF(BU35="",NA(),BU35)</f>
        <v>#N/A</v>
      </c>
      <c r="AU87" s="79" t="e">
        <f>IF(BJ35="",NA(),BJ35)</f>
        <v>#N/A</v>
      </c>
      <c r="AV87" s="82" t="e">
        <f>IF(BU36="",NA(),BU36)</f>
        <v>#N/A</v>
      </c>
      <c r="AW87" s="79" t="e">
        <f>IF(BJ36="",NA(),BJ36)</f>
        <v>#N/A</v>
      </c>
      <c r="AX87" s="82" t="e">
        <f>IF(BU37="",NA(),BU37)</f>
        <v>#N/A</v>
      </c>
      <c r="AY87" s="79" t="e">
        <f>IF(BJ37="",NA(),BJ37)</f>
        <v>#N/A</v>
      </c>
      <c r="AZ87" s="8"/>
    </row>
    <row r="88" spans="2:52" ht="13.9">
      <c r="B88" s="1"/>
      <c r="C88" s="1"/>
      <c r="D88" s="1"/>
      <c r="E88" s="1"/>
      <c r="F88" s="1"/>
      <c r="G88" s="1"/>
      <c r="H88" s="8"/>
      <c r="I88" s="8"/>
      <c r="J88" s="8"/>
      <c r="K88" s="8"/>
      <c r="L88" s="8"/>
      <c r="M88" s="8"/>
      <c r="N88" s="8"/>
      <c r="O88" s="8"/>
      <c r="P88" s="8"/>
      <c r="Q88" s="1"/>
      <c r="R88" s="1"/>
      <c r="S88" s="1"/>
      <c r="T88" s="1"/>
      <c r="U88" s="1"/>
      <c r="V88" s="8"/>
      <c r="W88" s="1"/>
      <c r="X88" s="1"/>
      <c r="Y88" s="8"/>
      <c r="Z88" s="8"/>
      <c r="AA88" s="8"/>
      <c r="AB88" s="8"/>
      <c r="AC88" s="8"/>
      <c r="AD88" s="8"/>
      <c r="AE88" s="8"/>
      <c r="AF88" s="1"/>
      <c r="AG88" s="1"/>
      <c r="AH88" s="1"/>
      <c r="AI88" s="1"/>
      <c r="AJ88" s="1"/>
      <c r="AK88" s="1"/>
      <c r="AL88" s="1"/>
      <c r="AM88" s="1"/>
      <c r="AN88" s="1"/>
      <c r="AO88" s="1"/>
      <c r="AP88" s="1"/>
      <c r="AQ88" s="76" t="s">
        <v>87</v>
      </c>
      <c r="AR88" s="81" t="e">
        <f>IF(BV34="",NA(),BV34)</f>
        <v>#N/A</v>
      </c>
      <c r="AS88" s="79" t="e">
        <f>IF(BK34="",NA(),BK34)</f>
        <v>#N/A</v>
      </c>
      <c r="AT88" s="82" t="e">
        <f>IF(BV35="",NA(),BV35)</f>
        <v>#N/A</v>
      </c>
      <c r="AU88" s="79" t="e">
        <f>IF(BK35="",NA(),BK35)</f>
        <v>#N/A</v>
      </c>
      <c r="AV88" s="82" t="e">
        <f>IF(BV36="",NA(),BV36)</f>
        <v>#N/A</v>
      </c>
      <c r="AW88" s="79" t="e">
        <f>IF(BK36="",NA(),BK36)</f>
        <v>#N/A</v>
      </c>
      <c r="AX88" s="82" t="e">
        <f>IF(BV37="",NA(),BV37)</f>
        <v>#N/A</v>
      </c>
      <c r="AY88" s="79" t="e">
        <f>IF(BK37="",NA(),BK37)</f>
        <v>#N/A</v>
      </c>
      <c r="AZ88" s="8"/>
    </row>
    <row r="89" spans="2:52" ht="13.9">
      <c r="B89" s="1"/>
      <c r="C89" s="1"/>
      <c r="D89" s="1"/>
      <c r="E89" s="1"/>
      <c r="F89" s="1"/>
      <c r="G89" s="1"/>
      <c r="H89" s="8"/>
      <c r="I89" s="8"/>
      <c r="J89" s="8"/>
      <c r="K89" s="8"/>
      <c r="L89" s="8"/>
      <c r="M89" s="8"/>
      <c r="N89" s="8"/>
      <c r="O89" s="8"/>
      <c r="P89" s="8"/>
      <c r="Q89" s="1"/>
      <c r="R89" s="1"/>
      <c r="S89" s="1"/>
      <c r="T89" s="1"/>
      <c r="U89" s="1"/>
      <c r="V89" s="8"/>
      <c r="W89" s="1"/>
      <c r="X89" s="1"/>
      <c r="Y89" s="8"/>
      <c r="Z89" s="8"/>
      <c r="AA89" s="8"/>
      <c r="AB89" s="8"/>
      <c r="AC89" s="8"/>
      <c r="AD89" s="8"/>
      <c r="AE89" s="8"/>
      <c r="AF89" s="1"/>
      <c r="AG89" s="1"/>
      <c r="AH89" s="1"/>
      <c r="AI89" s="1"/>
      <c r="AJ89" s="1"/>
      <c r="AK89" s="1"/>
      <c r="AL89" s="1"/>
      <c r="AM89" s="1"/>
      <c r="AN89" s="1"/>
      <c r="AO89" s="1"/>
      <c r="AP89" s="1"/>
      <c r="AQ89" s="76" t="s">
        <v>88</v>
      </c>
      <c r="AR89" s="81" t="e">
        <f>IF(BW34="",NA(),BW34)</f>
        <v>#N/A</v>
      </c>
      <c r="AS89" s="79" t="e">
        <f>IF(BL34="",NA(),BL34)</f>
        <v>#N/A</v>
      </c>
      <c r="AT89" s="82" t="e">
        <f>IF(BW35="",NA(),BW35)</f>
        <v>#N/A</v>
      </c>
      <c r="AU89" s="79" t="e">
        <f>IF(BL35="",NA(),BL35)</f>
        <v>#N/A</v>
      </c>
      <c r="AV89" s="82" t="e">
        <f>IF(BW36="",NA(),BW36)</f>
        <v>#N/A</v>
      </c>
      <c r="AW89" s="79" t="e">
        <f>IF(BL36="",NA(),BL36)</f>
        <v>#N/A</v>
      </c>
      <c r="AX89" s="82" t="e">
        <f>IF(BW37="",NA(),BW37)</f>
        <v>#N/A</v>
      </c>
      <c r="AY89" s="79" t="e">
        <f>IF(BL37="",NA(),BL37)</f>
        <v>#N/A</v>
      </c>
      <c r="AZ89" s="8"/>
    </row>
    <row r="90" spans="2:52" ht="13.9">
      <c r="B90" s="1"/>
      <c r="C90" s="1"/>
      <c r="D90" s="1"/>
      <c r="E90" s="1"/>
      <c r="F90" s="1"/>
      <c r="G90" s="1"/>
      <c r="H90" s="8"/>
      <c r="I90" s="8"/>
      <c r="J90" s="8"/>
      <c r="K90" s="8"/>
      <c r="L90" s="8"/>
      <c r="M90" s="8"/>
      <c r="N90" s="8"/>
      <c r="O90" s="8"/>
      <c r="P90" s="8"/>
      <c r="Q90" s="1"/>
      <c r="R90" s="1"/>
      <c r="S90" s="1"/>
      <c r="T90" s="1"/>
      <c r="U90" s="1"/>
      <c r="V90" s="8"/>
      <c r="W90" s="1"/>
      <c r="X90" s="1"/>
      <c r="Y90" s="8"/>
      <c r="Z90" s="8"/>
      <c r="AA90" s="8"/>
      <c r="AB90" s="8"/>
      <c r="AC90" s="8"/>
      <c r="AD90" s="8"/>
      <c r="AE90" s="8"/>
      <c r="AF90" s="1"/>
      <c r="AG90" s="1"/>
      <c r="AH90" s="1"/>
      <c r="AI90" s="1"/>
      <c r="AJ90" s="1"/>
      <c r="AK90" s="1"/>
      <c r="AL90" s="1"/>
      <c r="AM90" s="1"/>
      <c r="AN90" s="1"/>
      <c r="AO90" s="1"/>
      <c r="AP90" s="1"/>
      <c r="AQ90" s="76" t="s">
        <v>89</v>
      </c>
      <c r="AR90" s="81" t="e">
        <f>IF(BX34="",NA(),BX34)</f>
        <v>#N/A</v>
      </c>
      <c r="AS90" s="79" t="e">
        <f>IF(BM34="",NA(),BM34)</f>
        <v>#N/A</v>
      </c>
      <c r="AT90" s="82" t="e">
        <f>IF(BX35="",NA(),BX35)</f>
        <v>#N/A</v>
      </c>
      <c r="AU90" s="79" t="e">
        <f>IF(BM35="",NA(),BM35)</f>
        <v>#N/A</v>
      </c>
      <c r="AV90" s="82" t="e">
        <f>IF(BX36="",NA(),BX36)</f>
        <v>#N/A</v>
      </c>
      <c r="AW90" s="79" t="e">
        <f>IF(BM36="",NA(),BM36)</f>
        <v>#N/A</v>
      </c>
      <c r="AX90" s="82" t="e">
        <f>IF(BX37="",NA(),BX37)</f>
        <v>#N/A</v>
      </c>
      <c r="AY90" s="79" t="e">
        <f>IF(BM37="",NA(),BM37)</f>
        <v>#N/A</v>
      </c>
      <c r="AZ90" s="8"/>
    </row>
    <row r="91" spans="2:52" ht="13.9">
      <c r="B91" s="1"/>
      <c r="C91" s="1"/>
      <c r="D91" s="1"/>
      <c r="E91" s="1"/>
      <c r="F91" s="1"/>
      <c r="G91" s="1"/>
      <c r="H91" s="8"/>
      <c r="I91" s="8"/>
      <c r="J91" s="8"/>
      <c r="K91" s="8"/>
      <c r="L91" s="8"/>
      <c r="M91" s="8"/>
      <c r="N91" s="8"/>
      <c r="O91" s="8"/>
      <c r="P91" s="8"/>
      <c r="Q91" s="1"/>
      <c r="R91" s="1"/>
      <c r="S91" s="1"/>
      <c r="T91" s="1"/>
      <c r="U91" s="1"/>
      <c r="V91" s="8"/>
      <c r="W91" s="1"/>
      <c r="X91" s="1"/>
      <c r="Y91" s="8"/>
      <c r="Z91" s="8"/>
      <c r="AA91" s="8"/>
      <c r="AB91" s="8"/>
      <c r="AC91" s="8"/>
      <c r="AD91" s="8"/>
      <c r="AE91" s="8"/>
      <c r="AF91" s="1"/>
      <c r="AG91" s="1"/>
      <c r="AH91" s="1"/>
      <c r="AI91" s="1"/>
      <c r="AJ91" s="1"/>
      <c r="AK91" s="1"/>
      <c r="AL91" s="1"/>
      <c r="AM91" s="1"/>
      <c r="AN91" s="1"/>
      <c r="AO91" s="1"/>
      <c r="AP91" s="1"/>
      <c r="AQ91" s="76" t="s">
        <v>90</v>
      </c>
      <c r="AR91" s="81" t="e">
        <f>IF(BY34="",NA(),BY34)</f>
        <v>#N/A</v>
      </c>
      <c r="AS91" s="79" t="e">
        <f>IF(BN34="",NA(),BN34)</f>
        <v>#N/A</v>
      </c>
      <c r="AT91" s="82" t="e">
        <f>IF(BY35="",NA(),BY35)</f>
        <v>#N/A</v>
      </c>
      <c r="AU91" s="79" t="e">
        <f>IF(BN35="",NA(),BN35)</f>
        <v>#N/A</v>
      </c>
      <c r="AV91" s="82" t="e">
        <f>IF(BY36="",NA(),BY36)</f>
        <v>#N/A</v>
      </c>
      <c r="AW91" s="79" t="e">
        <f>IF(BN36="",NA(),BN36)</f>
        <v>#N/A</v>
      </c>
      <c r="AX91" s="82" t="e">
        <f>IF(BY37="",NA(),BY37)</f>
        <v>#N/A</v>
      </c>
      <c r="AY91" s="79" t="e">
        <f>IF(BN37="",NA(),BN37)</f>
        <v>#N/A</v>
      </c>
      <c r="AZ91" s="8"/>
    </row>
    <row r="92" spans="2:52" ht="13.9">
      <c r="B92" s="1"/>
      <c r="C92" s="1"/>
      <c r="D92" s="1"/>
      <c r="E92" s="1"/>
      <c r="F92" s="1"/>
      <c r="G92" s="1"/>
      <c r="H92" s="8"/>
      <c r="I92" s="8"/>
      <c r="J92" s="8"/>
      <c r="K92" s="8"/>
      <c r="L92" s="8"/>
      <c r="M92" s="8"/>
      <c r="N92" s="8"/>
      <c r="O92" s="8"/>
      <c r="P92" s="8"/>
      <c r="Q92" s="1"/>
      <c r="R92" s="1"/>
      <c r="S92" s="1"/>
      <c r="T92" s="1"/>
      <c r="U92" s="1"/>
      <c r="V92" s="8"/>
      <c r="W92" s="1"/>
      <c r="X92" s="1"/>
      <c r="Y92" s="8"/>
      <c r="Z92" s="8"/>
      <c r="AA92" s="8"/>
      <c r="AB92" s="8"/>
      <c r="AC92" s="8"/>
      <c r="AD92" s="8"/>
      <c r="AE92" s="8"/>
      <c r="AF92" s="1"/>
      <c r="AG92" s="1"/>
      <c r="AH92" s="1"/>
      <c r="AI92" s="1"/>
      <c r="AJ92" s="1"/>
      <c r="AK92" s="1"/>
      <c r="AL92" s="1"/>
      <c r="AM92" s="1"/>
      <c r="AN92" s="1"/>
      <c r="AO92" s="1"/>
      <c r="AP92" s="1"/>
      <c r="AQ92" s="76" t="s">
        <v>91</v>
      </c>
      <c r="AR92" s="81" t="e">
        <f>IF(BZ34="",NA(),BWF34)</f>
        <v>#N/A</v>
      </c>
      <c r="AS92" s="79" t="e">
        <f>IF(BO34="",NA(),BO34)</f>
        <v>#N/A</v>
      </c>
      <c r="AT92" s="82" t="e">
        <f>IF(BZ35="",NA(),BZ35)</f>
        <v>#N/A</v>
      </c>
      <c r="AU92" s="79" t="e">
        <f>IF(BO35="",NA(),BO35)</f>
        <v>#N/A</v>
      </c>
      <c r="AV92" s="82" t="e">
        <f>IF(BZ36="",NA(),BZ36)</f>
        <v>#N/A</v>
      </c>
      <c r="AW92" s="79" t="e">
        <f>IF(BO36="",NA(),BO36)</f>
        <v>#N/A</v>
      </c>
      <c r="AX92" s="82" t="e">
        <f>IF(BZ37="",NA(),BZ37)</f>
        <v>#N/A</v>
      </c>
      <c r="AY92" s="79" t="e">
        <f>IF(BO37="",NA(),BO37)</f>
        <v>#N/A</v>
      </c>
      <c r="AZ92" s="8"/>
    </row>
    <row r="93" spans="2:52" ht="13.9">
      <c r="B93" s="1"/>
      <c r="C93" s="1"/>
      <c r="D93" s="1"/>
      <c r="E93" s="1"/>
      <c r="F93" s="1"/>
      <c r="G93" s="1"/>
      <c r="H93" s="8"/>
      <c r="I93" s="8"/>
      <c r="J93" s="8"/>
      <c r="K93" s="8"/>
      <c r="L93" s="8"/>
      <c r="M93" s="8"/>
      <c r="N93" s="8"/>
      <c r="O93" s="8"/>
      <c r="P93" s="8"/>
      <c r="Q93" s="1"/>
      <c r="R93" s="1"/>
      <c r="S93" s="1"/>
      <c r="T93" s="1"/>
      <c r="U93" s="1"/>
      <c r="V93" s="8"/>
      <c r="W93" s="1"/>
      <c r="X93" s="1"/>
      <c r="Y93" s="8"/>
      <c r="Z93" s="8"/>
      <c r="AA93" s="8"/>
      <c r="AB93" s="8"/>
      <c r="AC93" s="8"/>
      <c r="AD93" s="8"/>
      <c r="AE93" s="8"/>
      <c r="AF93" s="1"/>
      <c r="AG93" s="1"/>
      <c r="AH93" s="1"/>
      <c r="AI93" s="1"/>
      <c r="AJ93" s="1"/>
      <c r="AK93" s="1"/>
      <c r="AL93" s="1"/>
      <c r="AM93" s="1"/>
      <c r="AN93" s="1"/>
      <c r="AO93" s="1"/>
      <c r="AP93" s="1"/>
      <c r="AQ93" s="1"/>
      <c r="AR93" s="1"/>
      <c r="AS93" s="1"/>
      <c r="AT93" s="1"/>
      <c r="AU93" s="1"/>
      <c r="AV93" s="1"/>
      <c r="AW93" s="1"/>
      <c r="AX93" s="1"/>
      <c r="AY93" s="1"/>
      <c r="AZ93" s="1"/>
    </row>
    <row r="94" spans="2:52" ht="13.9">
      <c r="B94" s="1"/>
      <c r="C94" s="1"/>
      <c r="D94" s="1"/>
      <c r="E94" s="1"/>
      <c r="F94" s="1"/>
      <c r="G94" s="1"/>
      <c r="H94" s="8"/>
      <c r="I94" s="8"/>
      <c r="J94" s="8"/>
      <c r="K94" s="8"/>
      <c r="L94" s="8"/>
      <c r="M94" s="8"/>
      <c r="N94" s="8"/>
      <c r="O94" s="8"/>
      <c r="P94" s="8"/>
      <c r="Q94" s="1"/>
      <c r="R94" s="1"/>
      <c r="S94" s="1"/>
      <c r="T94" s="1"/>
      <c r="U94" s="1"/>
      <c r="V94" s="8"/>
      <c r="W94" s="1"/>
      <c r="X94" s="1"/>
      <c r="Y94" s="8"/>
      <c r="Z94" s="8"/>
      <c r="AA94" s="8"/>
      <c r="AB94" s="8"/>
      <c r="AC94" s="8"/>
      <c r="AD94" s="8"/>
      <c r="AE94" s="8"/>
      <c r="AF94" s="1"/>
      <c r="AG94" s="1"/>
      <c r="AH94" s="1"/>
      <c r="AI94" s="1"/>
      <c r="AJ94" s="1"/>
      <c r="AK94" s="1"/>
      <c r="AL94" s="1"/>
      <c r="AM94" s="1"/>
      <c r="AN94" s="1"/>
      <c r="AO94" s="1"/>
      <c r="AP94" s="1"/>
      <c r="AQ94" s="1"/>
      <c r="AR94" s="1"/>
      <c r="AS94" s="1"/>
      <c r="AT94" s="1"/>
      <c r="AU94" s="1"/>
      <c r="AV94" s="1"/>
      <c r="AW94" s="1"/>
      <c r="AX94" s="1"/>
      <c r="AY94" s="1"/>
      <c r="AZ94" s="1"/>
    </row>
    <row r="95" spans="2:52" ht="13.9">
      <c r="B95" s="1"/>
      <c r="C95" s="1"/>
      <c r="D95" s="1"/>
      <c r="E95" s="1"/>
      <c r="F95" s="1"/>
      <c r="G95" s="1"/>
      <c r="H95" s="8"/>
      <c r="I95" s="8"/>
      <c r="J95" s="8"/>
      <c r="K95" s="8"/>
      <c r="L95" s="8"/>
      <c r="M95" s="8"/>
      <c r="N95" s="8"/>
      <c r="O95" s="8"/>
      <c r="P95" s="8"/>
      <c r="Q95" s="1"/>
      <c r="R95" s="1"/>
      <c r="S95" s="1"/>
      <c r="T95" s="1"/>
      <c r="U95" s="1"/>
      <c r="V95" s="8"/>
      <c r="W95" s="1"/>
      <c r="X95" s="1"/>
      <c r="Y95" s="8"/>
      <c r="Z95" s="8"/>
      <c r="AA95" s="8"/>
      <c r="AB95" s="8"/>
      <c r="AC95" s="8"/>
      <c r="AD95" s="8"/>
      <c r="AE95" s="8"/>
      <c r="AF95" s="1"/>
      <c r="AG95" s="1"/>
      <c r="AH95" s="1"/>
      <c r="AI95" s="1"/>
      <c r="AJ95" s="1"/>
      <c r="AK95" s="1"/>
      <c r="AL95" s="1"/>
      <c r="AM95" s="1"/>
      <c r="AN95" s="1"/>
      <c r="AO95" s="1"/>
      <c r="AP95" s="1"/>
      <c r="AQ95" s="1"/>
      <c r="AR95" s="1"/>
      <c r="AS95" s="1"/>
      <c r="AT95" s="1"/>
      <c r="AU95" s="1"/>
      <c r="AV95" s="1"/>
      <c r="AW95" s="1"/>
      <c r="AX95" s="1"/>
      <c r="AY95" s="1"/>
      <c r="AZ95" s="1"/>
    </row>
    <row r="96" spans="2:52" ht="13.9">
      <c r="B96" s="1"/>
      <c r="C96" s="1"/>
      <c r="D96" s="1"/>
      <c r="E96" s="1"/>
      <c r="F96" s="1"/>
      <c r="G96" s="1"/>
      <c r="H96" s="8"/>
      <c r="I96" s="8"/>
      <c r="J96" s="8"/>
      <c r="K96" s="8"/>
      <c r="L96" s="8"/>
      <c r="M96" s="8"/>
      <c r="N96" s="8"/>
      <c r="O96" s="8"/>
      <c r="P96" s="8"/>
      <c r="Q96" s="1"/>
      <c r="R96" s="1"/>
      <c r="S96" s="1"/>
      <c r="T96" s="1"/>
      <c r="U96" s="1"/>
      <c r="V96" s="8"/>
      <c r="W96" s="1"/>
      <c r="X96" s="1"/>
      <c r="Y96" s="8"/>
      <c r="Z96" s="8"/>
      <c r="AA96" s="8"/>
      <c r="AB96" s="8"/>
      <c r="AC96" s="8"/>
      <c r="AD96" s="8"/>
      <c r="AE96" s="8"/>
      <c r="AF96" s="1"/>
      <c r="AG96" s="1"/>
      <c r="AH96" s="1"/>
      <c r="AI96" s="1"/>
      <c r="AJ96" s="1"/>
      <c r="AK96" s="1"/>
      <c r="AL96" s="1"/>
      <c r="AM96" s="1"/>
      <c r="AN96" s="1"/>
      <c r="AO96" s="1"/>
      <c r="AP96" s="1"/>
      <c r="AQ96" s="1"/>
      <c r="AR96" s="1"/>
      <c r="AS96" s="1"/>
      <c r="AT96" s="1"/>
      <c r="AU96" s="1"/>
      <c r="AV96" s="1"/>
      <c r="AW96" s="1"/>
      <c r="AX96" s="1"/>
      <c r="AY96" s="1"/>
      <c r="AZ96" s="1"/>
    </row>
    <row r="97" spans="2:86" s="211" customFormat="1" ht="13.9">
      <c r="B97" s="1"/>
      <c r="C97" s="1"/>
      <c r="D97" s="1"/>
      <c r="E97" s="1"/>
      <c r="F97" s="1"/>
      <c r="G97" s="1"/>
      <c r="H97" s="8"/>
      <c r="I97" s="8"/>
      <c r="J97" s="8"/>
      <c r="K97" s="8"/>
      <c r="L97" s="8"/>
      <c r="M97" s="8"/>
      <c r="N97" s="8"/>
      <c r="O97" s="8"/>
      <c r="P97" s="8"/>
      <c r="Q97" s="8"/>
      <c r="R97" s="8"/>
      <c r="S97" s="8"/>
      <c r="T97" s="8"/>
      <c r="U97" s="8"/>
      <c r="V97" s="8"/>
      <c r="W97" s="1"/>
      <c r="X97" s="8"/>
      <c r="Y97" s="8"/>
      <c r="Z97" s="8"/>
      <c r="AA97" s="8"/>
      <c r="AB97" s="8"/>
      <c r="AC97" s="8"/>
      <c r="AD97" s="8"/>
      <c r="AE97" s="8"/>
      <c r="AF97" s="8"/>
      <c r="AG97" s="1"/>
      <c r="AH97" s="1"/>
      <c r="AI97" s="1"/>
      <c r="AJ97" s="1"/>
      <c r="AK97" s="1"/>
      <c r="AL97" s="8"/>
      <c r="AM97" s="8"/>
      <c r="AN97" s="8"/>
      <c r="AO97" s="8"/>
      <c r="AP97" s="8"/>
      <c r="AQ97" s="8"/>
      <c r="AR97" s="8"/>
      <c r="AS97" s="8"/>
      <c r="AT97" s="8"/>
      <c r="AU97" s="8"/>
      <c r="AV97" s="1"/>
      <c r="AW97" s="1"/>
      <c r="AX97" s="1"/>
      <c r="AY97" s="1"/>
      <c r="AZ97" s="1"/>
      <c r="BA97" s="1"/>
      <c r="BB97" s="1"/>
      <c r="BC97" s="1"/>
      <c r="BD97" s="1"/>
      <c r="BE97" s="1"/>
      <c r="BF97" s="1"/>
      <c r="BG97" s="8"/>
      <c r="BH97" s="8"/>
      <c r="BI97" s="8"/>
      <c r="BJ97" s="8"/>
      <c r="BK97" s="8"/>
      <c r="BL97" s="8"/>
      <c r="BM97" s="8"/>
      <c r="BN97" s="8"/>
      <c r="BO97" s="8"/>
      <c r="BP97" s="8"/>
      <c r="BQ97" s="8"/>
      <c r="BR97" s="8"/>
      <c r="BS97" s="8"/>
      <c r="BT97" s="8"/>
      <c r="BU97" s="8"/>
      <c r="BV97" s="8"/>
      <c r="BW97" s="8"/>
      <c r="BX97" s="8"/>
      <c r="BY97" s="8"/>
      <c r="BZ97" s="8"/>
      <c r="CA97" s="8"/>
      <c r="CB97" s="1"/>
      <c r="CC97" s="8"/>
      <c r="CD97" s="1"/>
      <c r="CE97" s="8"/>
      <c r="CF97" s="1"/>
      <c r="CG97" s="8"/>
      <c r="CH97" s="1"/>
    </row>
    <row r="98" spans="2:86" s="211" customFormat="1" ht="13.9">
      <c r="B98" s="1"/>
      <c r="C98" s="1"/>
      <c r="D98" s="1"/>
      <c r="E98" s="1"/>
      <c r="F98" s="1"/>
      <c r="G98" s="1"/>
      <c r="H98" s="8"/>
      <c r="I98" s="8"/>
      <c r="J98" s="8"/>
      <c r="K98" s="8"/>
      <c r="L98" s="8"/>
      <c r="M98" s="8"/>
      <c r="N98" s="8"/>
      <c r="O98" s="8"/>
      <c r="P98" s="8"/>
      <c r="Q98" s="8"/>
      <c r="R98" s="8"/>
      <c r="S98" s="8"/>
      <c r="T98" s="8"/>
      <c r="U98" s="8"/>
      <c r="V98" s="8"/>
      <c r="W98" s="1"/>
      <c r="X98" s="8"/>
      <c r="Y98" s="8"/>
      <c r="Z98" s="8"/>
      <c r="AA98" s="8"/>
      <c r="AB98" s="8"/>
      <c r="AC98" s="8"/>
      <c r="AD98" s="8"/>
      <c r="AE98" s="8"/>
      <c r="AF98" s="8"/>
      <c r="AG98" s="1"/>
      <c r="AH98" s="1"/>
      <c r="AI98" s="1"/>
      <c r="AJ98" s="1"/>
      <c r="AK98" s="1"/>
      <c r="AL98" s="8"/>
      <c r="AM98" s="8"/>
      <c r="AN98" s="8"/>
      <c r="AO98" s="8"/>
      <c r="AP98" s="8"/>
      <c r="AQ98" s="8"/>
      <c r="AR98" s="8"/>
      <c r="AS98" s="8"/>
      <c r="AT98" s="8"/>
      <c r="AU98" s="8"/>
      <c r="AV98" s="1"/>
      <c r="AW98" s="1"/>
      <c r="AX98" s="1"/>
      <c r="AY98" s="1"/>
      <c r="AZ98" s="1"/>
      <c r="BA98" s="1"/>
      <c r="BB98" s="1"/>
      <c r="BC98" s="1"/>
      <c r="BD98" s="1"/>
      <c r="BE98" s="1"/>
      <c r="BF98" s="1"/>
      <c r="BG98" s="8"/>
      <c r="BH98" s="8"/>
      <c r="BI98" s="8"/>
      <c r="BJ98" s="8"/>
      <c r="BK98" s="8"/>
      <c r="BL98" s="8"/>
      <c r="BM98" s="8"/>
      <c r="BN98" s="8"/>
      <c r="BO98" s="8"/>
      <c r="BP98" s="8"/>
      <c r="BQ98" s="8"/>
      <c r="BR98" s="8"/>
      <c r="BS98" s="8"/>
      <c r="BT98" s="8"/>
      <c r="BU98" s="8"/>
      <c r="BV98" s="8"/>
      <c r="BW98" s="8"/>
      <c r="BX98" s="8"/>
      <c r="BY98" s="8"/>
      <c r="BZ98" s="8"/>
      <c r="CA98" s="8"/>
      <c r="CB98" s="1"/>
      <c r="CC98" s="8"/>
      <c r="CD98" s="1"/>
      <c r="CE98" s="8"/>
      <c r="CF98" s="1"/>
      <c r="CG98" s="8"/>
      <c r="CH98" s="1"/>
    </row>
    <row r="99" spans="2:86" s="211" customFormat="1" ht="13.9">
      <c r="B99" s="1"/>
      <c r="C99" s="1"/>
      <c r="D99" s="1"/>
      <c r="E99" s="1"/>
      <c r="F99" s="1"/>
      <c r="G99" s="1"/>
      <c r="H99" s="8"/>
      <c r="I99" s="8"/>
      <c r="J99" s="8"/>
      <c r="K99" s="8"/>
      <c r="L99" s="8"/>
      <c r="M99" s="8"/>
      <c r="N99" s="8"/>
      <c r="O99" s="8"/>
      <c r="P99" s="8"/>
      <c r="Q99" s="8"/>
      <c r="R99" s="8"/>
      <c r="S99" s="8"/>
      <c r="T99" s="8"/>
      <c r="U99" s="8"/>
      <c r="V99" s="8"/>
      <c r="W99" s="1"/>
      <c r="X99" s="8"/>
      <c r="Y99" s="8"/>
      <c r="Z99" s="8"/>
      <c r="AA99" s="8"/>
      <c r="AB99" s="8"/>
      <c r="AC99" s="8"/>
      <c r="AD99" s="8"/>
      <c r="AE99" s="8"/>
      <c r="AF99" s="8"/>
      <c r="AG99" s="1"/>
      <c r="AH99" s="1"/>
      <c r="AI99" s="1"/>
      <c r="AJ99" s="1"/>
      <c r="AK99" s="1"/>
      <c r="AL99" s="8"/>
      <c r="AM99" s="8"/>
      <c r="AN99" s="8"/>
      <c r="AO99" s="8"/>
      <c r="AP99" s="8"/>
      <c r="AQ99" s="8"/>
      <c r="AR99" s="8"/>
      <c r="AS99" s="8"/>
      <c r="AT99" s="8"/>
      <c r="AU99" s="8"/>
      <c r="AV99" s="1"/>
      <c r="AW99" s="1"/>
      <c r="AX99" s="1"/>
      <c r="AY99" s="1"/>
      <c r="AZ99" s="1"/>
      <c r="BA99" s="1"/>
      <c r="BB99" s="1"/>
      <c r="BC99" s="1"/>
      <c r="BD99" s="1"/>
      <c r="BE99" s="1"/>
      <c r="BF99" s="1"/>
      <c r="BG99" s="8"/>
      <c r="BH99" s="8"/>
      <c r="BI99" s="8"/>
      <c r="BJ99" s="8"/>
      <c r="BK99" s="8"/>
      <c r="BL99" s="8"/>
      <c r="BM99" s="8"/>
      <c r="BN99" s="8"/>
      <c r="BO99" s="8"/>
      <c r="BP99" s="8"/>
      <c r="BQ99" s="8"/>
      <c r="BR99" s="8"/>
      <c r="BS99" s="8"/>
      <c r="BT99" s="8"/>
      <c r="BU99" s="8"/>
      <c r="BV99" s="8"/>
      <c r="BW99" s="8"/>
      <c r="BX99" s="8"/>
      <c r="BY99" s="8"/>
      <c r="BZ99" s="8"/>
      <c r="CA99" s="8"/>
      <c r="CB99" s="1"/>
      <c r="CC99" s="8"/>
      <c r="CD99" s="1"/>
      <c r="CE99" s="8"/>
      <c r="CF99" s="1"/>
      <c r="CG99" s="8"/>
      <c r="CH99" s="1"/>
    </row>
    <row r="100" spans="2:86" ht="13.9">
      <c r="B100" s="1"/>
      <c r="C100" s="1"/>
      <c r="D100" s="1"/>
      <c r="E100" s="1"/>
      <c r="F100" s="1"/>
      <c r="G100" s="1"/>
      <c r="H100" s="8"/>
      <c r="I100" s="8"/>
      <c r="J100" s="8"/>
      <c r="K100" s="8"/>
      <c r="L100" s="8"/>
      <c r="M100" s="8"/>
      <c r="N100" s="8"/>
      <c r="O100" s="8"/>
      <c r="P100" s="8"/>
      <c r="Q100" s="1"/>
      <c r="R100" s="1"/>
      <c r="S100" s="1"/>
      <c r="T100" s="1"/>
      <c r="U100" s="1"/>
      <c r="V100" s="8"/>
      <c r="W100" s="1"/>
      <c r="X100" s="1"/>
      <c r="Y100" s="8"/>
      <c r="Z100" s="8"/>
      <c r="AA100" s="8"/>
      <c r="AB100" s="8"/>
      <c r="AC100" s="8"/>
      <c r="AD100" s="8"/>
      <c r="AE100" s="8"/>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8"/>
      <c r="BH100" s="8"/>
      <c r="BI100" s="8"/>
      <c r="BJ100" s="8"/>
      <c r="BK100" s="8"/>
      <c r="BL100" s="8"/>
      <c r="BM100" s="8"/>
      <c r="BN100" s="8"/>
      <c r="BO100" s="8"/>
      <c r="BP100" s="8"/>
      <c r="BQ100" s="8"/>
      <c r="BR100" s="8"/>
      <c r="BS100" s="8"/>
      <c r="BT100" s="8"/>
      <c r="BU100" s="8"/>
      <c r="BV100" s="8"/>
      <c r="BW100" s="8"/>
      <c r="BX100" s="8"/>
      <c r="BY100" s="8"/>
      <c r="BZ100" s="8"/>
      <c r="CA100" s="8"/>
      <c r="CB100" s="1"/>
      <c r="CC100" s="8"/>
      <c r="CD100" s="1"/>
      <c r="CE100" s="8"/>
      <c r="CF100" s="1"/>
      <c r="CG100" s="8"/>
      <c r="CH100" s="1"/>
    </row>
    <row r="101" spans="2:86" ht="13.9">
      <c r="B101" s="1"/>
      <c r="C101" s="1"/>
      <c r="D101" s="1"/>
      <c r="E101" s="1"/>
      <c r="F101" s="1"/>
      <c r="G101" s="1"/>
      <c r="H101" s="8"/>
      <c r="I101" s="8"/>
      <c r="J101" s="8"/>
      <c r="K101" s="8"/>
      <c r="L101" s="8"/>
      <c r="M101" s="8"/>
      <c r="N101" s="8"/>
      <c r="O101" s="8"/>
      <c r="P101" s="8"/>
      <c r="Q101" s="1"/>
      <c r="R101" s="1"/>
      <c r="S101" s="1"/>
      <c r="T101" s="1"/>
      <c r="U101" s="1"/>
      <c r="V101" s="8"/>
      <c r="W101" s="1"/>
      <c r="X101" s="1"/>
      <c r="Y101" s="8"/>
      <c r="Z101" s="8"/>
      <c r="AA101" s="8"/>
      <c r="AB101" s="8"/>
      <c r="AC101" s="8"/>
      <c r="AD101" s="8"/>
      <c r="AE101" s="8"/>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8"/>
      <c r="BH101" s="8"/>
      <c r="BI101" s="8"/>
      <c r="BJ101" s="8"/>
      <c r="BK101" s="8"/>
      <c r="BL101" s="8"/>
      <c r="BM101" s="8"/>
      <c r="BN101" s="8"/>
      <c r="BO101" s="8"/>
      <c r="BP101" s="8"/>
      <c r="BQ101" s="8"/>
      <c r="BR101" s="8"/>
      <c r="BS101" s="8"/>
      <c r="BT101" s="8"/>
      <c r="BU101" s="8"/>
      <c r="BV101" s="8"/>
      <c r="BW101" s="8"/>
      <c r="BX101" s="8"/>
      <c r="BY101" s="8"/>
      <c r="BZ101" s="8"/>
      <c r="CA101" s="8"/>
      <c r="CB101" s="1"/>
      <c r="CC101" s="8"/>
      <c r="CD101" s="1"/>
      <c r="CE101" s="8"/>
      <c r="CF101" s="1"/>
      <c r="CG101" s="8"/>
      <c r="CH101" s="1"/>
    </row>
    <row r="102" spans="2:86" s="211" customFormat="1" ht="15" customHeight="1">
      <c r="B102" s="1"/>
      <c r="C102" s="1"/>
      <c r="D102" s="1"/>
      <c r="E102" s="1"/>
      <c r="F102" s="1"/>
      <c r="G102" s="1"/>
      <c r="H102" s="8"/>
      <c r="I102" s="8"/>
      <c r="J102" s="8"/>
      <c r="K102" s="8"/>
      <c r="L102" s="8"/>
      <c r="M102" s="8"/>
      <c r="N102" s="8"/>
      <c r="O102" s="8"/>
      <c r="P102" s="8"/>
      <c r="Q102" s="8"/>
      <c r="R102" s="8"/>
      <c r="S102" s="1"/>
      <c r="T102" s="1"/>
      <c r="U102" s="1"/>
      <c r="V102" s="8"/>
      <c r="W102" s="1"/>
      <c r="X102" s="1"/>
      <c r="Y102" s="8"/>
      <c r="Z102" s="8"/>
      <c r="AA102" s="8"/>
      <c r="AB102" s="8"/>
      <c r="AC102" s="8"/>
      <c r="AD102" s="8"/>
      <c r="AE102" s="8"/>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8"/>
      <c r="BH102" s="8"/>
      <c r="BI102" s="8"/>
      <c r="BJ102" s="8"/>
      <c r="BK102" s="8"/>
      <c r="BL102" s="8"/>
      <c r="BM102" s="8"/>
      <c r="BN102" s="8"/>
      <c r="BO102" s="8"/>
      <c r="BP102" s="8"/>
      <c r="BQ102" s="8"/>
      <c r="BR102" s="8"/>
      <c r="BS102" s="8"/>
      <c r="BT102" s="8"/>
      <c r="BU102" s="8"/>
      <c r="BV102" s="8"/>
      <c r="BW102" s="8"/>
      <c r="BX102" s="8"/>
      <c r="BY102" s="8"/>
      <c r="BZ102" s="8"/>
      <c r="CA102" s="8"/>
      <c r="CB102" s="1"/>
      <c r="CC102" s="8"/>
      <c r="CD102" s="1"/>
      <c r="CE102" s="8"/>
      <c r="CF102" s="1"/>
      <c r="CG102" s="8"/>
      <c r="CH102" s="1"/>
    </row>
    <row r="103" spans="2:86" s="211" customFormat="1" ht="15" customHeight="1">
      <c r="B103" s="1"/>
      <c r="C103" s="1"/>
      <c r="D103" s="1"/>
      <c r="E103" s="1"/>
      <c r="F103" s="1"/>
      <c r="G103" s="1"/>
      <c r="H103" s="8"/>
      <c r="I103" s="8"/>
      <c r="J103" s="8"/>
      <c r="K103" s="8"/>
      <c r="L103" s="8"/>
      <c r="M103" s="8"/>
      <c r="N103" s="8"/>
      <c r="O103" s="8"/>
      <c r="P103" s="8"/>
      <c r="Q103" s="1"/>
      <c r="R103" s="1"/>
      <c r="S103" s="1"/>
      <c r="T103" s="1"/>
      <c r="U103" s="1"/>
      <c r="V103" s="8"/>
      <c r="W103" s="1"/>
      <c r="X103" s="1"/>
      <c r="Y103" s="8"/>
      <c r="Z103" s="8"/>
      <c r="AA103" s="8"/>
      <c r="AB103" s="8"/>
      <c r="AC103" s="8"/>
      <c r="AD103" s="8"/>
      <c r="AE103" s="8"/>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8"/>
      <c r="BH103" s="8"/>
      <c r="BI103" s="8"/>
      <c r="BJ103" s="8"/>
      <c r="BK103" s="8"/>
      <c r="BL103" s="8"/>
      <c r="BM103" s="8"/>
      <c r="BN103" s="8"/>
      <c r="BO103" s="8"/>
      <c r="BP103" s="8"/>
      <c r="BQ103" s="8"/>
      <c r="BR103" s="8"/>
      <c r="BS103" s="8"/>
      <c r="BT103" s="8"/>
      <c r="BU103" s="8"/>
      <c r="BV103" s="8"/>
      <c r="BW103" s="8"/>
      <c r="BX103" s="8"/>
      <c r="BY103" s="8"/>
      <c r="BZ103" s="8"/>
      <c r="CA103" s="8"/>
      <c r="CB103" s="1"/>
      <c r="CC103" s="8"/>
      <c r="CD103" s="1"/>
      <c r="CE103" s="8"/>
      <c r="CF103" s="1"/>
      <c r="CG103" s="8"/>
      <c r="CH103" s="1"/>
    </row>
    <row r="104" spans="2:86" s="211" customFormat="1" ht="15" customHeight="1">
      <c r="B104" s="1"/>
      <c r="C104" s="1"/>
      <c r="D104" s="1"/>
      <c r="E104" s="1"/>
      <c r="F104" s="1"/>
      <c r="G104" s="1"/>
      <c r="H104" s="8"/>
      <c r="I104" s="8"/>
      <c r="J104" s="8"/>
      <c r="K104" s="8"/>
      <c r="L104" s="8"/>
      <c r="M104" s="8"/>
      <c r="N104" s="8"/>
      <c r="O104" s="8"/>
      <c r="P104" s="8"/>
      <c r="Q104" s="1"/>
      <c r="R104" s="1"/>
      <c r="S104" s="1"/>
      <c r="T104" s="1"/>
      <c r="U104" s="1"/>
      <c r="V104" s="8"/>
      <c r="W104" s="1"/>
      <c r="X104" s="1"/>
      <c r="Y104" s="8"/>
      <c r="Z104" s="8"/>
      <c r="AA104" s="8"/>
      <c r="AB104" s="8"/>
      <c r="AC104" s="8"/>
      <c r="AD104" s="8"/>
      <c r="AE104" s="8"/>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8"/>
      <c r="BH104" s="8"/>
      <c r="BI104" s="8"/>
      <c r="BJ104" s="8"/>
      <c r="BK104" s="8"/>
      <c r="BL104" s="8"/>
      <c r="BM104" s="8"/>
      <c r="BN104" s="8"/>
      <c r="BO104" s="8"/>
      <c r="BP104" s="8"/>
      <c r="BQ104" s="8"/>
      <c r="BR104" s="8"/>
      <c r="BS104" s="8"/>
      <c r="BT104" s="8"/>
      <c r="BU104" s="8"/>
      <c r="BV104" s="8"/>
      <c r="BW104" s="8"/>
      <c r="BX104" s="8"/>
      <c r="BY104" s="8"/>
      <c r="BZ104" s="8"/>
      <c r="CA104" s="8"/>
      <c r="CB104" s="1"/>
      <c r="CC104" s="8"/>
      <c r="CD104" s="1"/>
      <c r="CE104" s="8"/>
      <c r="CF104" s="1"/>
      <c r="CG104" s="8"/>
      <c r="CH104" s="1"/>
    </row>
    <row r="105" spans="2:86" s="211" customFormat="1" ht="15" customHeight="1">
      <c r="B105" s="1"/>
      <c r="C105" s="1"/>
      <c r="D105" s="1"/>
      <c r="E105" s="1"/>
      <c r="F105" s="1"/>
      <c r="G105" s="1"/>
      <c r="H105" s="8"/>
      <c r="I105" s="8"/>
      <c r="J105" s="8"/>
      <c r="K105" s="8"/>
      <c r="L105" s="8"/>
      <c r="M105" s="8"/>
      <c r="N105" s="8"/>
      <c r="O105" s="8"/>
      <c r="P105" s="8"/>
      <c r="Q105" s="1"/>
      <c r="R105" s="1"/>
      <c r="S105" s="1"/>
      <c r="T105" s="1"/>
      <c r="U105" s="1"/>
      <c r="V105" s="8"/>
      <c r="W105" s="1"/>
      <c r="X105" s="1"/>
      <c r="Y105" s="8"/>
      <c r="Z105" s="8"/>
      <c r="AA105" s="8"/>
      <c r="AB105" s="8"/>
      <c r="AC105" s="8"/>
      <c r="AD105" s="8"/>
      <c r="AE105" s="8"/>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8"/>
      <c r="BH105" s="8"/>
      <c r="BI105" s="8"/>
      <c r="BJ105" s="8"/>
      <c r="BK105" s="8"/>
      <c r="BL105" s="8"/>
      <c r="BM105" s="8"/>
      <c r="BN105" s="8"/>
      <c r="BO105" s="8"/>
      <c r="BP105" s="8"/>
      <c r="BQ105" s="8"/>
      <c r="BR105" s="8"/>
      <c r="BS105" s="8"/>
      <c r="BT105" s="8"/>
      <c r="BU105" s="8"/>
      <c r="BV105" s="8"/>
      <c r="BW105" s="8"/>
      <c r="BX105" s="8"/>
      <c r="BY105" s="8"/>
      <c r="BZ105" s="8"/>
      <c r="CA105" s="8"/>
      <c r="CB105" s="1"/>
      <c r="CC105" s="8"/>
      <c r="CD105" s="1"/>
      <c r="CE105" s="8"/>
      <c r="CF105" s="1"/>
      <c r="CG105" s="8"/>
      <c r="CH105" s="1"/>
    </row>
    <row r="106" spans="2:86" s="211" customFormat="1" ht="15" customHeight="1">
      <c r="B106" s="1"/>
      <c r="C106" s="1"/>
      <c r="D106" s="1"/>
      <c r="E106" s="1"/>
      <c r="F106" s="1"/>
      <c r="G106" s="1"/>
      <c r="H106" s="8"/>
      <c r="I106" s="8"/>
      <c r="J106" s="8"/>
      <c r="K106" s="8"/>
      <c r="L106" s="8"/>
      <c r="M106" s="8"/>
      <c r="N106" s="8"/>
      <c r="O106" s="8"/>
      <c r="P106" s="8"/>
      <c r="Q106" s="1"/>
      <c r="R106" s="1"/>
      <c r="S106" s="1"/>
      <c r="T106" s="1"/>
      <c r="U106" s="1"/>
      <c r="V106" s="8"/>
      <c r="W106" s="1"/>
      <c r="X106" s="1"/>
      <c r="Y106" s="8"/>
      <c r="Z106" s="8"/>
      <c r="AA106" s="8"/>
      <c r="AB106" s="8"/>
      <c r="AC106" s="8"/>
      <c r="AD106" s="8"/>
      <c r="AE106" s="8"/>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8"/>
      <c r="BH106" s="8"/>
      <c r="BI106" s="8"/>
      <c r="BJ106" s="8"/>
      <c r="BK106" s="8"/>
      <c r="BL106" s="8"/>
      <c r="BM106" s="8"/>
      <c r="BN106" s="8"/>
      <c r="BO106" s="8"/>
      <c r="BP106" s="8"/>
      <c r="BQ106" s="8"/>
      <c r="BR106" s="8"/>
      <c r="BS106" s="8"/>
      <c r="BT106" s="8"/>
      <c r="BU106" s="8"/>
      <c r="BV106" s="8"/>
      <c r="BW106" s="8"/>
      <c r="BX106" s="8"/>
      <c r="BY106" s="8"/>
      <c r="BZ106" s="8"/>
      <c r="CA106" s="8"/>
      <c r="CB106" s="1"/>
      <c r="CC106" s="8"/>
      <c r="CD106" s="1"/>
      <c r="CE106" s="8"/>
      <c r="CF106" s="1"/>
      <c r="CG106" s="8"/>
      <c r="CH106" s="1"/>
    </row>
    <row r="107" spans="2:86" s="211" customFormat="1" ht="15" customHeight="1">
      <c r="B107" s="1"/>
      <c r="C107" s="1"/>
      <c r="D107" s="1"/>
      <c r="E107" s="1"/>
      <c r="F107" s="1"/>
      <c r="G107" s="1"/>
      <c r="H107" s="8"/>
      <c r="I107" s="8"/>
      <c r="J107" s="8"/>
      <c r="K107" s="8"/>
      <c r="L107" s="8"/>
      <c r="M107" s="8"/>
      <c r="N107" s="8"/>
      <c r="O107" s="8"/>
      <c r="P107" s="8"/>
      <c r="Q107" s="1"/>
      <c r="R107" s="1"/>
      <c r="S107" s="1"/>
      <c r="T107" s="1"/>
      <c r="U107" s="1"/>
      <c r="V107" s="8"/>
      <c r="W107" s="1"/>
      <c r="X107" s="1"/>
      <c r="Y107" s="8"/>
      <c r="Z107" s="8"/>
      <c r="AA107" s="8"/>
      <c r="AB107" s="8"/>
      <c r="AC107" s="8"/>
      <c r="AD107" s="8"/>
      <c r="AE107" s="8"/>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8"/>
      <c r="BH107" s="8"/>
      <c r="BI107" s="8"/>
      <c r="BJ107" s="8"/>
      <c r="BK107" s="8"/>
      <c r="BL107" s="8"/>
      <c r="BM107" s="8"/>
      <c r="BN107" s="8"/>
      <c r="BO107" s="8"/>
      <c r="BP107" s="8"/>
      <c r="BQ107" s="8"/>
      <c r="BR107" s="8"/>
      <c r="BS107" s="8"/>
      <c r="BT107" s="8"/>
      <c r="BU107" s="8"/>
      <c r="BV107" s="8"/>
      <c r="BW107" s="8"/>
      <c r="BX107" s="8"/>
      <c r="BY107" s="8"/>
      <c r="BZ107" s="8"/>
      <c r="CA107" s="8"/>
      <c r="CB107" s="1"/>
      <c r="CC107" s="8"/>
      <c r="CD107" s="1"/>
      <c r="CE107" s="8"/>
      <c r="CF107" s="1"/>
      <c r="CG107" s="8"/>
      <c r="CH107" s="1"/>
    </row>
    <row r="108" spans="2:86" s="211" customFormat="1" ht="15.6" customHeight="1">
      <c r="B108" s="1"/>
      <c r="C108" s="1"/>
      <c r="D108" s="1"/>
      <c r="E108" s="1"/>
      <c r="F108" s="1"/>
      <c r="G108" s="1"/>
      <c r="H108" s="8"/>
      <c r="I108" s="8"/>
      <c r="J108" s="8"/>
      <c r="K108" s="8"/>
      <c r="L108" s="8"/>
      <c r="M108" s="8"/>
      <c r="N108" s="8"/>
      <c r="O108" s="8"/>
      <c r="P108" s="8"/>
      <c r="Q108" s="1"/>
      <c r="R108" s="1"/>
      <c r="S108" s="1"/>
      <c r="T108" s="1"/>
      <c r="U108" s="1"/>
      <c r="V108" s="8"/>
      <c r="W108" s="1"/>
      <c r="X108" s="1"/>
      <c r="Y108" s="8"/>
      <c r="Z108" s="8"/>
      <c r="AA108" s="8"/>
      <c r="AB108" s="8"/>
      <c r="AC108" s="8"/>
      <c r="AD108" s="8"/>
      <c r="AE108" s="8"/>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8"/>
      <c r="BH108" s="8"/>
      <c r="BI108" s="8"/>
      <c r="BJ108" s="8"/>
      <c r="BK108" s="8"/>
      <c r="BL108" s="8"/>
      <c r="BM108" s="8"/>
      <c r="BN108" s="8"/>
      <c r="BO108" s="8"/>
      <c r="BP108" s="8"/>
      <c r="BQ108" s="8"/>
      <c r="BR108" s="8"/>
      <c r="BS108" s="8"/>
      <c r="BT108" s="8"/>
      <c r="BU108" s="8"/>
      <c r="BV108" s="8"/>
      <c r="BW108" s="8"/>
      <c r="BX108" s="8"/>
      <c r="BY108" s="8"/>
      <c r="BZ108" s="8"/>
      <c r="CA108" s="8"/>
      <c r="CB108" s="1"/>
      <c r="CC108" s="8"/>
      <c r="CD108" s="1"/>
      <c r="CE108" s="8"/>
      <c r="CF108" s="1"/>
      <c r="CG108" s="8"/>
      <c r="CH108" s="1"/>
    </row>
    <row r="109" spans="2:86" s="211" customFormat="1" ht="15.6" customHeight="1">
      <c r="B109" s="1"/>
      <c r="C109" s="1"/>
      <c r="D109" s="1"/>
      <c r="E109" s="1"/>
      <c r="F109" s="1"/>
      <c r="G109" s="1"/>
      <c r="H109" s="8"/>
      <c r="I109" s="8"/>
      <c r="J109" s="8"/>
      <c r="K109" s="8"/>
      <c r="L109" s="8"/>
      <c r="M109" s="8"/>
      <c r="N109" s="8"/>
      <c r="O109" s="8"/>
      <c r="P109" s="8"/>
      <c r="Q109" s="1"/>
      <c r="R109" s="1"/>
      <c r="S109" s="1"/>
      <c r="T109" s="1"/>
      <c r="U109" s="1"/>
      <c r="V109" s="8"/>
      <c r="W109" s="1"/>
      <c r="X109" s="1"/>
      <c r="Y109" s="8"/>
      <c r="Z109" s="8"/>
      <c r="AA109" s="8"/>
      <c r="AB109" s="8"/>
      <c r="AC109" s="8"/>
      <c r="AD109" s="8"/>
      <c r="AE109" s="8"/>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8"/>
      <c r="BH109" s="8"/>
      <c r="BI109" s="8"/>
      <c r="BJ109" s="8"/>
      <c r="BK109" s="8"/>
      <c r="BL109" s="8"/>
      <c r="BM109" s="8"/>
      <c r="BN109" s="8"/>
      <c r="BO109" s="8"/>
      <c r="BP109" s="8"/>
      <c r="BQ109" s="8"/>
      <c r="BR109" s="8"/>
      <c r="BS109" s="8"/>
      <c r="BT109" s="8"/>
      <c r="BU109" s="8"/>
      <c r="BV109" s="8"/>
      <c r="BW109" s="8"/>
      <c r="BX109" s="8"/>
      <c r="BY109" s="8"/>
      <c r="BZ109" s="8"/>
      <c r="CA109" s="8"/>
      <c r="CB109" s="1"/>
      <c r="CC109" s="8"/>
      <c r="CD109" s="1"/>
      <c r="CE109" s="8"/>
      <c r="CF109" s="1"/>
      <c r="CG109" s="8"/>
      <c r="CH109" s="1"/>
    </row>
    <row r="110" spans="2:86" ht="13.9">
      <c r="B110" s="1"/>
      <c r="C110" s="1"/>
      <c r="D110" s="1"/>
      <c r="E110" s="1"/>
      <c r="F110" s="1"/>
      <c r="G110" s="1"/>
      <c r="H110" s="8"/>
      <c r="I110" s="8"/>
      <c r="J110" s="8"/>
      <c r="K110" s="8"/>
      <c r="L110" s="8"/>
      <c r="M110" s="8"/>
      <c r="N110" s="8"/>
      <c r="O110" s="8"/>
      <c r="P110" s="8"/>
      <c r="Q110" s="1"/>
      <c r="R110" s="1"/>
      <c r="S110" s="1"/>
      <c r="T110" s="1"/>
      <c r="U110" s="1"/>
      <c r="V110" s="8"/>
      <c r="W110" s="1"/>
      <c r="X110" s="1"/>
      <c r="Y110" s="8"/>
      <c r="Z110" s="8"/>
      <c r="AA110" s="8"/>
      <c r="AB110" s="8"/>
      <c r="AC110" s="8"/>
      <c r="AD110" s="8"/>
      <c r="AE110" s="8"/>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8"/>
      <c r="BH110" s="8"/>
      <c r="BI110" s="8"/>
      <c r="BJ110" s="8"/>
      <c r="BK110" s="8"/>
      <c r="BL110" s="8"/>
      <c r="BM110" s="8"/>
      <c r="BN110" s="8"/>
      <c r="BO110" s="8"/>
      <c r="BP110" s="8"/>
      <c r="BQ110" s="8"/>
      <c r="BR110" s="8"/>
      <c r="BS110" s="8"/>
      <c r="BT110" s="8"/>
      <c r="BU110" s="8"/>
      <c r="BV110" s="8"/>
      <c r="BW110" s="8"/>
      <c r="BX110" s="8"/>
      <c r="BY110" s="8"/>
      <c r="BZ110" s="8"/>
      <c r="CA110" s="8"/>
      <c r="CB110" s="1"/>
      <c r="CC110" s="8"/>
      <c r="CD110" s="1"/>
      <c r="CE110" s="8"/>
      <c r="CF110" s="1"/>
      <c r="CG110" s="8"/>
      <c r="CH110" s="1"/>
    </row>
    <row r="111" spans="2:86" s="211" customFormat="1" ht="13.9">
      <c r="B111" s="1"/>
      <c r="C111" s="1"/>
      <c r="D111" s="1"/>
      <c r="E111" s="1"/>
      <c r="F111" s="1"/>
      <c r="G111" s="1"/>
      <c r="H111" s="8"/>
      <c r="I111" s="8"/>
      <c r="J111" s="8"/>
      <c r="K111" s="8"/>
      <c r="L111" s="8"/>
      <c r="M111" s="8"/>
      <c r="N111" s="8"/>
      <c r="O111" s="8"/>
      <c r="P111" s="8"/>
      <c r="Q111" s="1"/>
      <c r="R111" s="1"/>
      <c r="S111" s="1"/>
      <c r="T111" s="1"/>
      <c r="U111" s="1"/>
      <c r="V111" s="8"/>
      <c r="W111" s="1"/>
      <c r="X111" s="1"/>
      <c r="Y111" s="8"/>
      <c r="Z111" s="8"/>
      <c r="AA111" s="8"/>
      <c r="AB111" s="8"/>
      <c r="AC111" s="8"/>
      <c r="AD111" s="8"/>
      <c r="AE111" s="8"/>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8"/>
      <c r="BW111" s="8"/>
      <c r="BX111" s="8"/>
      <c r="BY111" s="8"/>
      <c r="BZ111" s="8"/>
      <c r="CA111" s="8"/>
      <c r="CB111" s="1"/>
      <c r="CC111" s="8"/>
      <c r="CD111" s="1"/>
      <c r="CE111" s="8"/>
      <c r="CF111" s="1"/>
      <c r="CG111" s="8"/>
      <c r="CH111" s="1"/>
    </row>
    <row r="112" spans="2:86" s="211" customFormat="1" ht="19.149999999999999" thickBot="1">
      <c r="B112" s="60" t="s">
        <v>212</v>
      </c>
      <c r="C112" s="60"/>
      <c r="D112" s="1"/>
      <c r="E112" s="1"/>
      <c r="F112" s="8"/>
      <c r="G112" s="8"/>
      <c r="H112" s="8"/>
      <c r="I112" s="8"/>
      <c r="J112" s="8"/>
      <c r="K112" s="8"/>
      <c r="L112" s="8"/>
      <c r="M112" s="8"/>
      <c r="N112" s="8"/>
      <c r="O112" s="8"/>
      <c r="P112" s="8"/>
      <c r="Q112" s="1"/>
      <c r="R112" s="1"/>
      <c r="S112" s="1"/>
      <c r="T112" s="1"/>
      <c r="U112" s="1"/>
      <c r="V112" s="8"/>
      <c r="W112" s="1"/>
      <c r="X112" s="1"/>
      <c r="Y112" s="8"/>
      <c r="Z112" s="8"/>
      <c r="AA112" s="8"/>
      <c r="AB112" s="8"/>
      <c r="AC112" s="8"/>
      <c r="AD112" s="8"/>
      <c r="AE112" s="8"/>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8"/>
      <c r="BW112" s="8"/>
      <c r="BX112" s="8"/>
      <c r="BY112" s="8"/>
      <c r="BZ112" s="8"/>
      <c r="CA112" s="8"/>
      <c r="CB112" s="1"/>
      <c r="CC112" s="8"/>
      <c r="CD112" s="1"/>
      <c r="CE112" s="8"/>
      <c r="CF112" s="1"/>
      <c r="CG112" s="8"/>
      <c r="CH112" s="1"/>
    </row>
    <row r="113" spans="2:86" s="211" customFormat="1" ht="62.65" customHeight="1" thickBot="1">
      <c r="B113" s="83" t="s">
        <v>38</v>
      </c>
      <c r="C113" s="317" t="s">
        <v>39</v>
      </c>
      <c r="D113" s="318"/>
      <c r="E113" s="319" t="s">
        <v>40</v>
      </c>
      <c r="F113" s="320"/>
      <c r="G113" s="321"/>
      <c r="H113" s="83" t="s">
        <v>213</v>
      </c>
      <c r="I113" s="83" t="s">
        <v>214</v>
      </c>
      <c r="J113" s="83" t="s">
        <v>77</v>
      </c>
      <c r="K113" s="83" t="s">
        <v>215</v>
      </c>
      <c r="L113" s="8"/>
      <c r="M113" s="8"/>
      <c r="N113" s="8"/>
      <c r="O113" s="8"/>
      <c r="P113" s="8"/>
      <c r="Q113" s="1"/>
      <c r="R113" s="1"/>
      <c r="S113" s="1"/>
      <c r="T113" s="1"/>
      <c r="U113" s="1"/>
      <c r="V113" s="8"/>
      <c r="W113" s="1"/>
      <c r="X113" s="1"/>
      <c r="Y113" s="8"/>
      <c r="Z113" s="8"/>
      <c r="AA113" s="8"/>
      <c r="AB113" s="8"/>
      <c r="AC113" s="8"/>
      <c r="AD113" s="8"/>
      <c r="AE113" s="8"/>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8"/>
      <c r="BW113" s="8"/>
      <c r="BX113" s="8"/>
      <c r="BY113" s="8"/>
      <c r="BZ113" s="8"/>
      <c r="CA113" s="8"/>
      <c r="CB113" s="1"/>
      <c r="CC113" s="8"/>
      <c r="CD113" s="1"/>
      <c r="CE113" s="8"/>
      <c r="CF113" s="1"/>
      <c r="CG113" s="8"/>
      <c r="CH113" s="1"/>
    </row>
    <row r="114" spans="2:86" s="211" customFormat="1" ht="16.899999999999999" thickBot="1">
      <c r="B114" s="291">
        <v>1</v>
      </c>
      <c r="C114" s="337" t="s">
        <v>102</v>
      </c>
      <c r="D114" s="338"/>
      <c r="E114" s="212" t="s">
        <v>103</v>
      </c>
      <c r="F114" s="385"/>
      <c r="G114" s="213"/>
      <c r="H114" s="86" t="str">
        <f t="shared" ref="H114:H141" si="23">AU3</f>
        <v>---</v>
      </c>
      <c r="I114" s="86" t="str">
        <f t="shared" ref="I114:I141" si="24">AS3</f>
        <v>---</v>
      </c>
      <c r="J114" s="86" t="str">
        <f t="shared" ref="J114:J141" si="25">AW3</f>
        <v>---</v>
      </c>
      <c r="K114" s="86" t="str">
        <f t="shared" ref="K114:K141" si="26">RIGHT(AX3,6)</f>
        <v>---</v>
      </c>
      <c r="L114" s="8"/>
      <c r="M114" s="8"/>
      <c r="N114" s="8"/>
      <c r="O114" s="8"/>
      <c r="P114" s="8"/>
      <c r="Q114" s="1"/>
      <c r="R114" s="1"/>
      <c r="S114" s="1"/>
      <c r="T114" s="1"/>
      <c r="U114" s="1"/>
      <c r="V114" s="8"/>
      <c r="W114" s="1"/>
      <c r="X114" s="1"/>
      <c r="Y114" s="8"/>
      <c r="Z114" s="8"/>
      <c r="AA114" s="8"/>
      <c r="AB114" s="8"/>
      <c r="AC114" s="8"/>
      <c r="AD114" s="8"/>
      <c r="AE114" s="8"/>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8"/>
      <c r="BW114" s="8"/>
      <c r="BX114" s="8"/>
      <c r="BY114" s="8"/>
      <c r="BZ114" s="8"/>
      <c r="CA114" s="8"/>
      <c r="CB114" s="1"/>
      <c r="CC114" s="8"/>
      <c r="CD114" s="1"/>
      <c r="CE114" s="8"/>
      <c r="CF114" s="1"/>
      <c r="CG114" s="8"/>
      <c r="CH114" s="1"/>
    </row>
    <row r="115" spans="2:86" s="211" customFormat="1" ht="15.6" customHeight="1" thickBot="1">
      <c r="B115" s="292"/>
      <c r="C115" s="339"/>
      <c r="D115" s="340"/>
      <c r="E115" s="212" t="s">
        <v>108</v>
      </c>
      <c r="F115" s="385"/>
      <c r="G115" s="214"/>
      <c r="H115" s="86" t="str">
        <f t="shared" si="23"/>
        <v>---</v>
      </c>
      <c r="I115" s="86" t="str">
        <f t="shared" si="24"/>
        <v>---</v>
      </c>
      <c r="J115" s="86" t="str">
        <f t="shared" si="25"/>
        <v>---</v>
      </c>
      <c r="K115" s="86" t="str">
        <f t="shared" si="26"/>
        <v>---</v>
      </c>
      <c r="L115" s="8"/>
      <c r="M115" s="8"/>
      <c r="N115" s="8"/>
      <c r="O115" s="8"/>
      <c r="P115" s="8"/>
      <c r="Q115" s="1"/>
      <c r="R115" s="1"/>
      <c r="S115" s="1"/>
      <c r="T115" s="1"/>
      <c r="U115" s="1"/>
      <c r="V115" s="8"/>
      <c r="W115" s="1"/>
      <c r="X115" s="1"/>
      <c r="Y115" s="8"/>
      <c r="Z115" s="8"/>
      <c r="AA115" s="8"/>
      <c r="AB115" s="8"/>
      <c r="AC115" s="8"/>
      <c r="AD115" s="8"/>
      <c r="AE115" s="8"/>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8"/>
      <c r="BW115" s="8"/>
      <c r="BX115" s="8"/>
      <c r="BY115" s="8"/>
      <c r="BZ115" s="8"/>
      <c r="CA115" s="8"/>
      <c r="CB115" s="1"/>
      <c r="CC115" s="8"/>
      <c r="CD115" s="1"/>
      <c r="CE115" s="8"/>
      <c r="CF115" s="1"/>
      <c r="CG115" s="8"/>
      <c r="CH115" s="1"/>
    </row>
    <row r="116" spans="2:86" s="211" customFormat="1" ht="15.6" customHeight="1" thickBot="1">
      <c r="B116" s="292"/>
      <c r="C116" s="337" t="s">
        <v>231</v>
      </c>
      <c r="D116" s="338"/>
      <c r="E116" s="212" t="s">
        <v>111</v>
      </c>
      <c r="F116" s="385"/>
      <c r="G116" s="214"/>
      <c r="H116" s="86" t="str">
        <f t="shared" si="23"/>
        <v>---</v>
      </c>
      <c r="I116" s="86" t="str">
        <f t="shared" si="24"/>
        <v>---</v>
      </c>
      <c r="J116" s="86" t="str">
        <f t="shared" si="25"/>
        <v>---</v>
      </c>
      <c r="K116" s="86" t="str">
        <f t="shared" si="26"/>
        <v>---</v>
      </c>
      <c r="L116" s="8"/>
      <c r="M116" s="8"/>
      <c r="N116" s="8"/>
      <c r="O116" s="8"/>
      <c r="P116" s="8"/>
      <c r="Q116" s="1"/>
      <c r="R116" s="1"/>
      <c r="S116" s="1"/>
      <c r="T116" s="1"/>
      <c r="U116" s="1"/>
      <c r="V116" s="8"/>
      <c r="W116" s="1"/>
      <c r="X116" s="1"/>
      <c r="Y116" s="8"/>
      <c r="Z116" s="8"/>
      <c r="AA116" s="8"/>
      <c r="AB116" s="8"/>
      <c r="AC116" s="8"/>
      <c r="AD116" s="8"/>
      <c r="AE116" s="8"/>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8"/>
      <c r="BW116" s="8"/>
      <c r="BX116" s="8"/>
      <c r="BY116" s="8"/>
      <c r="BZ116" s="8"/>
      <c r="CA116" s="8"/>
      <c r="CB116" s="1"/>
      <c r="CC116" s="8"/>
      <c r="CD116" s="1"/>
      <c r="CE116" s="8"/>
      <c r="CF116" s="1"/>
      <c r="CG116" s="8"/>
      <c r="CH116" s="1"/>
    </row>
    <row r="117" spans="2:86" s="211" customFormat="1" ht="15.6" customHeight="1" thickBot="1">
      <c r="B117" s="292"/>
      <c r="C117" s="339"/>
      <c r="D117" s="340"/>
      <c r="E117" s="212" t="s">
        <v>114</v>
      </c>
      <c r="F117" s="385"/>
      <c r="G117" s="214"/>
      <c r="H117" s="86" t="str">
        <f t="shared" si="23"/>
        <v>---</v>
      </c>
      <c r="I117" s="86" t="str">
        <f t="shared" si="24"/>
        <v>---</v>
      </c>
      <c r="J117" s="86" t="str">
        <f t="shared" si="25"/>
        <v>---</v>
      </c>
      <c r="K117" s="86" t="str">
        <f t="shared" si="26"/>
        <v>---</v>
      </c>
      <c r="L117" s="8"/>
      <c r="M117" s="8"/>
      <c r="N117" s="8"/>
      <c r="O117" s="8"/>
      <c r="P117" s="8"/>
      <c r="Q117" s="1"/>
      <c r="R117" s="1"/>
      <c r="S117" s="1"/>
      <c r="T117" s="1"/>
      <c r="U117" s="1"/>
      <c r="V117" s="8"/>
      <c r="W117" s="1"/>
      <c r="X117" s="1"/>
      <c r="Y117" s="8"/>
      <c r="Z117" s="8"/>
      <c r="AA117" s="8"/>
      <c r="AB117" s="8"/>
      <c r="AC117" s="8"/>
      <c r="AD117" s="8"/>
      <c r="AE117" s="8"/>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8"/>
      <c r="BW117" s="8"/>
      <c r="BX117" s="8"/>
      <c r="BY117" s="8"/>
      <c r="BZ117" s="8"/>
      <c r="CA117" s="8"/>
      <c r="CB117" s="1"/>
      <c r="CC117" s="8"/>
      <c r="CD117" s="1"/>
      <c r="CE117" s="8"/>
      <c r="CF117" s="1"/>
      <c r="CG117" s="8"/>
      <c r="CH117" s="1"/>
    </row>
    <row r="118" spans="2:86" s="211" customFormat="1" ht="15.6" customHeight="1" thickBot="1">
      <c r="B118" s="292"/>
      <c r="C118" s="339"/>
      <c r="D118" s="340"/>
      <c r="E118" s="212" t="s">
        <v>116</v>
      </c>
      <c r="F118" s="385"/>
      <c r="G118" s="214"/>
      <c r="H118" s="86" t="str">
        <f t="shared" si="23"/>
        <v>---</v>
      </c>
      <c r="I118" s="86" t="str">
        <f t="shared" si="24"/>
        <v>---</v>
      </c>
      <c r="J118" s="86" t="str">
        <f t="shared" si="25"/>
        <v>---</v>
      </c>
      <c r="K118" s="86" t="str">
        <f t="shared" si="26"/>
        <v>---</v>
      </c>
      <c r="L118" s="8"/>
      <c r="M118" s="8"/>
      <c r="N118" s="8"/>
      <c r="O118" s="8"/>
      <c r="P118" s="8"/>
      <c r="Q118" s="1"/>
      <c r="R118" s="1"/>
      <c r="S118" s="1"/>
      <c r="T118" s="1"/>
      <c r="U118" s="1"/>
      <c r="V118" s="8"/>
      <c r="W118" s="1"/>
      <c r="X118" s="1"/>
      <c r="Y118" s="8"/>
      <c r="Z118" s="8"/>
      <c r="AA118" s="8"/>
      <c r="AB118" s="8"/>
      <c r="AC118" s="8"/>
      <c r="AD118" s="8"/>
      <c r="AE118" s="8"/>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8"/>
      <c r="BW118" s="8"/>
      <c r="BX118" s="8"/>
      <c r="BY118" s="8"/>
      <c r="BZ118" s="8"/>
      <c r="CA118" s="8"/>
      <c r="CB118" s="1"/>
      <c r="CC118" s="8"/>
      <c r="CD118" s="1"/>
      <c r="CE118" s="8"/>
      <c r="CF118" s="1"/>
      <c r="CG118" s="8"/>
      <c r="CH118" s="1"/>
    </row>
    <row r="119" spans="2:86" s="211" customFormat="1" ht="15.6" customHeight="1" thickBot="1">
      <c r="B119" s="292"/>
      <c r="C119" s="341"/>
      <c r="D119" s="342"/>
      <c r="E119" s="212" t="s">
        <v>118</v>
      </c>
      <c r="F119" s="385"/>
      <c r="G119" s="214"/>
      <c r="H119" s="86" t="str">
        <f t="shared" si="23"/>
        <v>---</v>
      </c>
      <c r="I119" s="86" t="str">
        <f t="shared" si="24"/>
        <v>---</v>
      </c>
      <c r="J119" s="86" t="str">
        <f t="shared" si="25"/>
        <v>---</v>
      </c>
      <c r="K119" s="86" t="str">
        <f t="shared" si="26"/>
        <v>---</v>
      </c>
      <c r="L119" s="8"/>
      <c r="M119" s="8"/>
      <c r="N119" s="8"/>
      <c r="O119" s="8"/>
      <c r="P119" s="8"/>
      <c r="Q119" s="1"/>
      <c r="R119" s="1"/>
      <c r="S119" s="1"/>
      <c r="T119" s="1"/>
      <c r="U119" s="1"/>
      <c r="V119" s="8"/>
      <c r="W119" s="1"/>
      <c r="X119" s="1"/>
      <c r="Y119" s="8"/>
      <c r="Z119" s="8"/>
      <c r="AA119" s="8"/>
      <c r="AB119" s="8"/>
      <c r="AC119" s="8"/>
      <c r="AD119" s="8"/>
      <c r="AE119" s="8"/>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8"/>
      <c r="BW119" s="8"/>
      <c r="BX119" s="8"/>
      <c r="BY119" s="8"/>
      <c r="BZ119" s="8"/>
      <c r="CA119" s="8"/>
      <c r="CB119" s="1"/>
      <c r="CC119" s="8"/>
      <c r="CD119" s="1"/>
      <c r="CE119" s="8"/>
      <c r="CF119" s="1"/>
      <c r="CG119" s="8"/>
      <c r="CH119" s="1"/>
    </row>
    <row r="120" spans="2:86" s="211" customFormat="1" ht="15.6" customHeight="1" thickBot="1">
      <c r="B120" s="292"/>
      <c r="C120" s="339" t="s">
        <v>232</v>
      </c>
      <c r="D120" s="340"/>
      <c r="E120" s="212" t="s">
        <v>233</v>
      </c>
      <c r="F120" s="385"/>
      <c r="G120" s="214"/>
      <c r="H120" s="86" t="str">
        <f t="shared" si="23"/>
        <v>---</v>
      </c>
      <c r="I120" s="86" t="str">
        <f t="shared" si="24"/>
        <v>---</v>
      </c>
      <c r="J120" s="86" t="str">
        <f t="shared" si="25"/>
        <v>---</v>
      </c>
      <c r="K120" s="86" t="str">
        <f t="shared" si="26"/>
        <v>---</v>
      </c>
      <c r="L120" s="8"/>
      <c r="M120" s="8"/>
      <c r="N120" s="8"/>
      <c r="O120" s="8"/>
      <c r="P120" s="8"/>
      <c r="Q120" s="1"/>
      <c r="R120" s="1"/>
      <c r="S120" s="1"/>
      <c r="T120" s="1"/>
      <c r="U120" s="1"/>
      <c r="V120" s="8"/>
      <c r="W120" s="1"/>
      <c r="X120" s="1"/>
      <c r="Y120" s="8"/>
      <c r="Z120" s="8"/>
      <c r="AA120" s="8"/>
      <c r="AB120" s="8"/>
      <c r="AC120" s="8"/>
      <c r="AD120" s="8"/>
      <c r="AE120" s="8"/>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8"/>
      <c r="BW120" s="8"/>
      <c r="BX120" s="8"/>
      <c r="BY120" s="8"/>
      <c r="BZ120" s="8"/>
      <c r="CA120" s="8"/>
      <c r="CB120" s="1"/>
      <c r="CC120" s="8"/>
      <c r="CD120" s="1"/>
      <c r="CE120" s="8"/>
      <c r="CF120" s="1"/>
      <c r="CG120" s="8"/>
      <c r="CH120" s="1"/>
    </row>
    <row r="121" spans="2:86" s="211" customFormat="1" ht="15.6" customHeight="1" thickBot="1">
      <c r="B121" s="292"/>
      <c r="C121" s="339"/>
      <c r="D121" s="340"/>
      <c r="E121" s="212" t="s">
        <v>235</v>
      </c>
      <c r="F121" s="385"/>
      <c r="G121" s="214"/>
      <c r="H121" s="86" t="str">
        <f t="shared" si="23"/>
        <v>---</v>
      </c>
      <c r="I121" s="86" t="str">
        <f t="shared" si="24"/>
        <v>---</v>
      </c>
      <c r="J121" s="86" t="str">
        <f t="shared" si="25"/>
        <v>---</v>
      </c>
      <c r="K121" s="86" t="str">
        <f t="shared" si="26"/>
        <v>---</v>
      </c>
      <c r="L121" s="8"/>
      <c r="M121" s="8"/>
      <c r="N121" s="8"/>
      <c r="O121" s="8"/>
      <c r="P121" s="8"/>
      <c r="Q121" s="1"/>
      <c r="R121" s="1"/>
      <c r="S121" s="1"/>
      <c r="T121" s="1"/>
      <c r="U121" s="1"/>
      <c r="V121" s="8"/>
      <c r="W121" s="1"/>
      <c r="X121" s="1"/>
      <c r="Y121" s="8"/>
      <c r="Z121" s="8"/>
      <c r="AA121" s="8"/>
      <c r="AB121" s="8"/>
      <c r="AC121" s="8"/>
      <c r="AD121" s="8"/>
      <c r="AE121" s="8"/>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8"/>
      <c r="BW121" s="8"/>
      <c r="BX121" s="8"/>
      <c r="BY121" s="8"/>
      <c r="BZ121" s="8"/>
      <c r="CA121" s="8"/>
      <c r="CB121" s="1"/>
      <c r="CC121" s="8"/>
      <c r="CD121" s="1"/>
      <c r="CE121" s="8"/>
      <c r="CF121" s="1"/>
      <c r="CG121" s="8"/>
      <c r="CH121" s="1"/>
    </row>
    <row r="122" spans="2:86" s="211" customFormat="1" ht="15.6" customHeight="1" thickBot="1">
      <c r="B122" s="293"/>
      <c r="C122" s="341"/>
      <c r="D122" s="342"/>
      <c r="E122" s="212" t="s">
        <v>237</v>
      </c>
      <c r="F122" s="385"/>
      <c r="G122" s="214"/>
      <c r="H122" s="86" t="str">
        <f t="shared" si="23"/>
        <v>---</v>
      </c>
      <c r="I122" s="86" t="str">
        <f t="shared" si="24"/>
        <v>---</v>
      </c>
      <c r="J122" s="86" t="str">
        <f t="shared" si="25"/>
        <v>---</v>
      </c>
      <c r="K122" s="86" t="str">
        <f t="shared" si="26"/>
        <v>---</v>
      </c>
      <c r="L122" s="8"/>
      <c r="M122" s="8"/>
      <c r="N122" s="8"/>
      <c r="O122" s="8"/>
      <c r="P122" s="8"/>
      <c r="Q122" s="1"/>
      <c r="R122" s="1"/>
      <c r="S122" s="1"/>
      <c r="T122" s="1"/>
      <c r="U122" s="1"/>
      <c r="V122" s="8"/>
      <c r="W122" s="1"/>
      <c r="X122" s="1"/>
      <c r="Y122" s="8"/>
      <c r="Z122" s="8"/>
      <c r="AA122" s="8"/>
      <c r="AB122" s="8"/>
      <c r="AC122" s="8"/>
      <c r="AD122" s="8"/>
      <c r="AE122" s="8"/>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8"/>
      <c r="BW122" s="8"/>
      <c r="BX122" s="8"/>
      <c r="BY122" s="8"/>
      <c r="BZ122" s="8"/>
      <c r="CA122" s="8"/>
      <c r="CB122" s="1"/>
      <c r="CC122" s="8"/>
      <c r="CD122" s="1"/>
      <c r="CE122" s="8"/>
      <c r="CF122" s="1"/>
      <c r="CG122" s="8"/>
      <c r="CH122" s="1"/>
    </row>
    <row r="123" spans="2:86" s="211" customFormat="1" ht="15.6" customHeight="1" thickBot="1">
      <c r="B123" s="292">
        <v>2</v>
      </c>
      <c r="C123" s="386" t="s">
        <v>120</v>
      </c>
      <c r="D123" s="387"/>
      <c r="E123" s="212" t="s">
        <v>121</v>
      </c>
      <c r="F123" s="388"/>
      <c r="G123" s="214"/>
      <c r="H123" s="86" t="str">
        <f t="shared" si="23"/>
        <v>---</v>
      </c>
      <c r="I123" s="86" t="str">
        <f t="shared" si="24"/>
        <v>---</v>
      </c>
      <c r="J123" s="86" t="str">
        <f t="shared" si="25"/>
        <v>---</v>
      </c>
      <c r="K123" s="86" t="str">
        <f t="shared" si="26"/>
        <v>---</v>
      </c>
      <c r="L123" s="8"/>
      <c r="M123" s="8"/>
      <c r="N123" s="8"/>
      <c r="O123" s="8"/>
      <c r="P123" s="8"/>
      <c r="Q123" s="1"/>
      <c r="R123" s="1"/>
      <c r="S123" s="1"/>
      <c r="T123" s="1"/>
      <c r="U123" s="1"/>
      <c r="V123" s="8"/>
      <c r="W123" s="1"/>
      <c r="X123" s="1"/>
      <c r="Y123" s="8"/>
      <c r="Z123" s="8"/>
      <c r="AA123" s="8"/>
      <c r="AB123" s="8"/>
      <c r="AC123" s="8"/>
      <c r="AD123" s="8"/>
      <c r="AE123" s="8"/>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8"/>
      <c r="BW123" s="8"/>
      <c r="BX123" s="8"/>
      <c r="BY123" s="8"/>
      <c r="BZ123" s="8"/>
      <c r="CA123" s="8"/>
      <c r="CB123" s="1"/>
      <c r="CC123" s="8"/>
      <c r="CD123" s="1"/>
      <c r="CE123" s="8"/>
      <c r="CF123" s="1"/>
      <c r="CG123" s="8"/>
      <c r="CH123" s="1"/>
    </row>
    <row r="124" spans="2:86" s="211" customFormat="1" ht="15.6" customHeight="1" thickBot="1">
      <c r="B124" s="292"/>
      <c r="C124" s="386"/>
      <c r="D124" s="387"/>
      <c r="E124" s="212" t="s">
        <v>240</v>
      </c>
      <c r="F124" s="388"/>
      <c r="G124" s="214"/>
      <c r="H124" s="86" t="str">
        <f t="shared" si="23"/>
        <v>---</v>
      </c>
      <c r="I124" s="86" t="str">
        <f t="shared" si="24"/>
        <v>---</v>
      </c>
      <c r="J124" s="86" t="str">
        <f t="shared" si="25"/>
        <v>---</v>
      </c>
      <c r="K124" s="86" t="str">
        <f t="shared" si="26"/>
        <v>---</v>
      </c>
      <c r="L124" s="8"/>
      <c r="M124" s="8"/>
      <c r="N124" s="8"/>
      <c r="O124" s="8"/>
      <c r="P124" s="8"/>
      <c r="Q124" s="1"/>
      <c r="R124" s="1"/>
      <c r="S124" s="1"/>
      <c r="T124" s="1"/>
      <c r="U124" s="1"/>
      <c r="V124" s="8"/>
      <c r="W124" s="1"/>
      <c r="X124" s="1"/>
      <c r="Y124" s="8"/>
      <c r="Z124" s="8"/>
      <c r="AA124" s="8"/>
      <c r="AB124" s="8"/>
      <c r="AC124" s="8"/>
      <c r="AD124" s="8"/>
      <c r="AE124" s="8"/>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8"/>
      <c r="BW124" s="8"/>
      <c r="BX124" s="8"/>
      <c r="BY124" s="8"/>
      <c r="BZ124" s="8"/>
      <c r="CA124" s="8"/>
      <c r="CB124" s="1"/>
      <c r="CC124" s="8"/>
      <c r="CD124" s="1"/>
      <c r="CE124" s="8"/>
      <c r="CF124" s="1"/>
      <c r="CG124" s="8"/>
      <c r="CH124" s="1"/>
    </row>
    <row r="125" spans="2:86" s="211" customFormat="1" ht="15.6" customHeight="1" thickBot="1">
      <c r="B125" s="292"/>
      <c r="C125" s="386"/>
      <c r="D125" s="387"/>
      <c r="E125" s="212" t="s">
        <v>125</v>
      </c>
      <c r="F125" s="388"/>
      <c r="G125" s="214"/>
      <c r="H125" s="86" t="str">
        <f t="shared" si="23"/>
        <v>---</v>
      </c>
      <c r="I125" s="86" t="str">
        <f t="shared" si="24"/>
        <v>---</v>
      </c>
      <c r="J125" s="86" t="str">
        <f t="shared" si="25"/>
        <v>---</v>
      </c>
      <c r="K125" s="86" t="str">
        <f t="shared" si="26"/>
        <v>---</v>
      </c>
      <c r="L125" s="8"/>
      <c r="M125" s="8"/>
      <c r="N125" s="8"/>
      <c r="O125" s="8"/>
      <c r="P125" s="8"/>
      <c r="Q125" s="1"/>
      <c r="R125" s="1"/>
      <c r="S125" s="1"/>
      <c r="T125" s="1"/>
      <c r="U125" s="1"/>
      <c r="V125" s="8"/>
      <c r="W125" s="1"/>
      <c r="X125" s="1"/>
      <c r="Y125" s="8"/>
      <c r="Z125" s="8"/>
      <c r="AA125" s="8"/>
      <c r="AB125" s="8"/>
      <c r="AC125" s="8"/>
      <c r="AD125" s="8"/>
      <c r="AE125" s="8"/>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8"/>
      <c r="BW125" s="8"/>
      <c r="BX125" s="8"/>
      <c r="BY125" s="8"/>
      <c r="BZ125" s="8"/>
      <c r="CA125" s="8"/>
      <c r="CB125" s="1"/>
      <c r="CC125" s="8"/>
      <c r="CD125" s="1"/>
      <c r="CE125" s="8"/>
      <c r="CF125" s="1"/>
      <c r="CG125" s="8"/>
      <c r="CH125" s="1"/>
    </row>
    <row r="126" spans="2:86" s="211" customFormat="1" ht="15.6" customHeight="1" thickBot="1">
      <c r="B126" s="292"/>
      <c r="C126" s="386" t="s">
        <v>127</v>
      </c>
      <c r="D126" s="387"/>
      <c r="E126" s="212" t="s">
        <v>128</v>
      </c>
      <c r="F126" s="388"/>
      <c r="G126" s="214"/>
      <c r="H126" s="86" t="str">
        <f t="shared" si="23"/>
        <v>---</v>
      </c>
      <c r="I126" s="86" t="str">
        <f t="shared" si="24"/>
        <v>---</v>
      </c>
      <c r="J126" s="86" t="str">
        <f t="shared" si="25"/>
        <v>---</v>
      </c>
      <c r="K126" s="86" t="str">
        <f t="shared" si="26"/>
        <v>---</v>
      </c>
      <c r="L126" s="8"/>
      <c r="M126" s="8"/>
      <c r="N126" s="8"/>
      <c r="O126" s="8"/>
      <c r="P126" s="8"/>
      <c r="Q126" s="1"/>
      <c r="R126" s="1"/>
      <c r="S126" s="1"/>
      <c r="T126" s="1"/>
      <c r="U126" s="1"/>
      <c r="V126" s="8"/>
      <c r="W126" s="1"/>
      <c r="X126" s="1"/>
      <c r="Y126" s="8"/>
      <c r="Z126" s="8"/>
      <c r="AA126" s="8"/>
      <c r="AB126" s="8"/>
      <c r="AC126" s="8"/>
      <c r="AD126" s="8"/>
      <c r="AE126" s="8"/>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8"/>
      <c r="BW126" s="8"/>
      <c r="BX126" s="8"/>
      <c r="BY126" s="8"/>
      <c r="BZ126" s="8"/>
      <c r="CA126" s="8"/>
      <c r="CB126" s="1"/>
      <c r="CC126" s="8"/>
      <c r="CD126" s="1"/>
      <c r="CE126" s="8"/>
      <c r="CF126" s="1"/>
      <c r="CG126" s="8"/>
      <c r="CH126" s="1"/>
    </row>
    <row r="127" spans="2:86" s="211" customFormat="1" ht="17.25" customHeight="1" thickBot="1">
      <c r="B127" s="292"/>
      <c r="C127" s="386"/>
      <c r="D127" s="387"/>
      <c r="E127" s="212" t="s">
        <v>130</v>
      </c>
      <c r="F127" s="388"/>
      <c r="G127" s="214"/>
      <c r="H127" s="86" t="str">
        <f t="shared" si="23"/>
        <v>---</v>
      </c>
      <c r="I127" s="86" t="str">
        <f t="shared" si="24"/>
        <v>---</v>
      </c>
      <c r="J127" s="86" t="str">
        <f t="shared" si="25"/>
        <v>---</v>
      </c>
      <c r="K127" s="86" t="str">
        <f t="shared" si="26"/>
        <v>---</v>
      </c>
      <c r="L127" s="8"/>
      <c r="M127" s="8"/>
      <c r="N127" s="8"/>
      <c r="O127" s="8"/>
      <c r="P127" s="8"/>
      <c r="Q127" s="1"/>
      <c r="R127" s="1"/>
      <c r="S127" s="1"/>
      <c r="T127" s="1"/>
      <c r="U127" s="1"/>
      <c r="V127" s="8"/>
      <c r="W127" s="1"/>
      <c r="X127" s="1"/>
      <c r="Y127" s="8"/>
      <c r="Z127" s="8"/>
      <c r="AA127" s="8"/>
      <c r="AB127" s="8"/>
      <c r="AC127" s="8"/>
      <c r="AD127" s="8"/>
      <c r="AE127" s="8"/>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8"/>
      <c r="BW127" s="8"/>
      <c r="BX127" s="8"/>
      <c r="BY127" s="8"/>
      <c r="BZ127" s="8"/>
      <c r="CA127" s="8"/>
      <c r="CB127" s="1"/>
      <c r="CC127" s="8"/>
      <c r="CD127" s="1"/>
      <c r="CE127" s="8"/>
      <c r="CF127" s="1"/>
      <c r="CG127" s="8"/>
      <c r="CH127" s="1"/>
    </row>
    <row r="128" spans="2:86" s="211" customFormat="1" ht="15.6" customHeight="1" thickBot="1">
      <c r="B128" s="292"/>
      <c r="C128" s="386"/>
      <c r="D128" s="387"/>
      <c r="E128" s="212" t="s">
        <v>132</v>
      </c>
      <c r="F128" s="388"/>
      <c r="G128" s="214"/>
      <c r="H128" s="86" t="str">
        <f t="shared" si="23"/>
        <v>---</v>
      </c>
      <c r="I128" s="86" t="str">
        <f t="shared" si="24"/>
        <v>---</v>
      </c>
      <c r="J128" s="86" t="str">
        <f t="shared" si="25"/>
        <v>---</v>
      </c>
      <c r="K128" s="86" t="str">
        <f t="shared" si="26"/>
        <v>---</v>
      </c>
      <c r="L128" s="8"/>
      <c r="M128" s="8"/>
      <c r="N128" s="8"/>
      <c r="O128" s="8"/>
      <c r="P128" s="8"/>
      <c r="Q128" s="1"/>
      <c r="R128" s="1"/>
      <c r="S128" s="1"/>
      <c r="T128" s="1"/>
      <c r="U128" s="1"/>
      <c r="V128" s="8"/>
      <c r="W128" s="1"/>
      <c r="X128" s="1"/>
      <c r="Y128" s="8"/>
      <c r="Z128" s="8"/>
      <c r="AA128" s="8"/>
      <c r="AB128" s="8"/>
      <c r="AC128" s="8"/>
      <c r="AD128" s="8"/>
      <c r="AE128" s="8"/>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8"/>
      <c r="BW128" s="8"/>
      <c r="BX128" s="8"/>
      <c r="BY128" s="8"/>
      <c r="BZ128" s="8"/>
      <c r="CA128" s="8"/>
      <c r="CB128" s="1"/>
      <c r="CC128" s="8"/>
      <c r="CD128" s="1"/>
      <c r="CE128" s="8"/>
      <c r="CF128" s="1"/>
      <c r="CG128" s="8"/>
      <c r="CH128" s="1"/>
    </row>
    <row r="129" spans="2:86" s="211" customFormat="1" ht="15.6" customHeight="1" thickBot="1">
      <c r="B129" s="292"/>
      <c r="C129" s="386" t="s">
        <v>134</v>
      </c>
      <c r="D129" s="387"/>
      <c r="E129" s="212" t="s">
        <v>135</v>
      </c>
      <c r="F129" s="388"/>
      <c r="G129" s="214"/>
      <c r="H129" s="86" t="str">
        <f t="shared" si="23"/>
        <v>---</v>
      </c>
      <c r="I129" s="86" t="str">
        <f t="shared" si="24"/>
        <v>---</v>
      </c>
      <c r="J129" s="86" t="str">
        <f t="shared" si="25"/>
        <v>---</v>
      </c>
      <c r="K129" s="86" t="str">
        <f t="shared" si="26"/>
        <v>---</v>
      </c>
      <c r="L129" s="8"/>
      <c r="M129" s="8"/>
      <c r="N129" s="8"/>
      <c r="O129" s="8"/>
      <c r="P129" s="8"/>
      <c r="Q129" s="1"/>
      <c r="R129" s="1"/>
      <c r="S129" s="1"/>
      <c r="T129" s="1"/>
      <c r="U129" s="1"/>
      <c r="V129" s="8"/>
      <c r="W129" s="1"/>
      <c r="X129" s="1"/>
      <c r="Y129" s="8"/>
      <c r="Z129" s="8"/>
      <c r="AA129" s="8"/>
      <c r="AB129" s="8"/>
      <c r="AC129" s="8"/>
      <c r="AD129" s="8"/>
      <c r="AE129" s="8"/>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8"/>
      <c r="BW129" s="8"/>
      <c r="BX129" s="8"/>
      <c r="BY129" s="8"/>
      <c r="BZ129" s="8"/>
      <c r="CA129" s="8"/>
      <c r="CB129" s="1"/>
      <c r="CC129" s="8"/>
      <c r="CD129" s="1"/>
      <c r="CE129" s="8"/>
      <c r="CF129" s="1"/>
      <c r="CG129" s="8"/>
      <c r="CH129" s="1"/>
    </row>
    <row r="130" spans="2:86" s="211" customFormat="1" ht="15.6" customHeight="1" thickBot="1">
      <c r="B130" s="292"/>
      <c r="C130" s="386"/>
      <c r="D130" s="387"/>
      <c r="E130" s="212" t="s">
        <v>137</v>
      </c>
      <c r="F130" s="388"/>
      <c r="G130" s="214"/>
      <c r="H130" s="86" t="str">
        <f t="shared" si="23"/>
        <v>---</v>
      </c>
      <c r="I130" s="86" t="str">
        <f t="shared" si="24"/>
        <v>---</v>
      </c>
      <c r="J130" s="86" t="str">
        <f t="shared" si="25"/>
        <v>---</v>
      </c>
      <c r="K130" s="86" t="str">
        <f t="shared" si="26"/>
        <v>---</v>
      </c>
      <c r="L130" s="8"/>
      <c r="M130" s="8"/>
      <c r="N130" s="8"/>
      <c r="O130" s="8"/>
      <c r="P130" s="8"/>
      <c r="Q130" s="1"/>
      <c r="R130" s="1"/>
      <c r="S130" s="1"/>
      <c r="T130" s="1"/>
      <c r="U130" s="1"/>
      <c r="V130" s="8"/>
      <c r="W130" s="1"/>
      <c r="X130" s="1"/>
      <c r="Y130" s="8"/>
      <c r="Z130" s="8"/>
      <c r="AA130" s="8"/>
      <c r="AB130" s="8"/>
      <c r="AC130" s="8"/>
      <c r="AD130" s="8"/>
      <c r="AE130" s="8"/>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8"/>
      <c r="BW130" s="8"/>
      <c r="BX130" s="8"/>
      <c r="BY130" s="8"/>
      <c r="BZ130" s="8"/>
      <c r="CA130" s="8"/>
      <c r="CB130" s="1"/>
      <c r="CC130" s="8"/>
      <c r="CD130" s="1"/>
      <c r="CE130" s="8"/>
      <c r="CF130" s="1"/>
      <c r="CG130" s="8"/>
      <c r="CH130" s="1"/>
    </row>
    <row r="131" spans="2:86" s="211" customFormat="1" ht="15.6" customHeight="1" thickBot="1">
      <c r="B131" s="292"/>
      <c r="C131" s="386"/>
      <c r="D131" s="387"/>
      <c r="E131" s="212" t="s">
        <v>139</v>
      </c>
      <c r="F131" s="388"/>
      <c r="G131" s="214"/>
      <c r="H131" s="86" t="str">
        <f t="shared" si="23"/>
        <v>---</v>
      </c>
      <c r="I131" s="86" t="str">
        <f t="shared" si="24"/>
        <v>---</v>
      </c>
      <c r="J131" s="86" t="str">
        <f t="shared" si="25"/>
        <v>---</v>
      </c>
      <c r="K131" s="86" t="str">
        <f t="shared" si="26"/>
        <v>---</v>
      </c>
      <c r="L131" s="8"/>
      <c r="M131" s="8"/>
      <c r="N131" s="8"/>
      <c r="O131" s="8"/>
      <c r="P131" s="8"/>
      <c r="Q131" s="1"/>
      <c r="R131" s="1"/>
      <c r="S131" s="1"/>
      <c r="T131" s="1"/>
      <c r="U131" s="1"/>
      <c r="V131" s="8"/>
      <c r="W131" s="1"/>
      <c r="X131" s="1"/>
      <c r="Y131" s="8"/>
      <c r="Z131" s="8"/>
      <c r="AA131" s="8"/>
      <c r="AB131" s="8"/>
      <c r="AC131" s="8"/>
      <c r="AD131" s="8"/>
      <c r="AE131" s="8"/>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8"/>
      <c r="BW131" s="8"/>
      <c r="BX131" s="8"/>
      <c r="BY131" s="8"/>
      <c r="BZ131" s="8"/>
      <c r="CA131" s="8"/>
      <c r="CB131" s="1"/>
      <c r="CC131" s="8"/>
      <c r="CD131" s="1"/>
      <c r="CE131" s="8"/>
      <c r="CF131" s="1"/>
      <c r="CG131" s="8"/>
      <c r="CH131" s="1"/>
    </row>
    <row r="132" spans="2:86" s="211" customFormat="1" ht="15.6" customHeight="1" thickBot="1">
      <c r="B132" s="292"/>
      <c r="C132" s="386" t="s">
        <v>141</v>
      </c>
      <c r="D132" s="387"/>
      <c r="E132" s="212" t="s">
        <v>142</v>
      </c>
      <c r="F132" s="388"/>
      <c r="G132" s="214"/>
      <c r="H132" s="86" t="str">
        <f t="shared" si="23"/>
        <v>---</v>
      </c>
      <c r="I132" s="86" t="str">
        <f t="shared" si="24"/>
        <v>---</v>
      </c>
      <c r="J132" s="86" t="str">
        <f t="shared" si="25"/>
        <v>---</v>
      </c>
      <c r="K132" s="86" t="str">
        <f t="shared" si="26"/>
        <v>---</v>
      </c>
      <c r="L132" s="8"/>
      <c r="M132" s="8"/>
      <c r="N132" s="8"/>
      <c r="O132" s="8"/>
      <c r="P132" s="8"/>
      <c r="Q132" s="1"/>
      <c r="R132" s="1"/>
      <c r="S132" s="1"/>
      <c r="T132" s="1"/>
      <c r="U132" s="1"/>
      <c r="V132" s="8"/>
      <c r="W132" s="1"/>
      <c r="X132" s="1"/>
      <c r="Y132" s="8"/>
      <c r="Z132" s="8"/>
      <c r="AA132" s="8"/>
      <c r="AB132" s="8"/>
      <c r="AC132" s="8"/>
      <c r="AD132" s="8"/>
      <c r="AE132" s="8"/>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8"/>
      <c r="BW132" s="8"/>
      <c r="BX132" s="8"/>
      <c r="BY132" s="8"/>
      <c r="BZ132" s="8"/>
      <c r="CA132" s="8"/>
      <c r="CB132" s="1"/>
      <c r="CC132" s="8"/>
      <c r="CD132" s="1"/>
      <c r="CE132" s="8"/>
      <c r="CF132" s="1"/>
      <c r="CG132" s="8"/>
      <c r="CH132" s="1"/>
    </row>
    <row r="133" spans="2:86" s="211" customFormat="1" ht="15.6" customHeight="1" thickBot="1">
      <c r="B133" s="292"/>
      <c r="C133" s="386"/>
      <c r="D133" s="387"/>
      <c r="E133" s="212" t="s">
        <v>144</v>
      </c>
      <c r="F133" s="388"/>
      <c r="G133" s="214"/>
      <c r="H133" s="86" t="str">
        <f t="shared" si="23"/>
        <v>---</v>
      </c>
      <c r="I133" s="86" t="str">
        <f t="shared" si="24"/>
        <v>---</v>
      </c>
      <c r="J133" s="86" t="str">
        <f t="shared" si="25"/>
        <v>---</v>
      </c>
      <c r="K133" s="86" t="str">
        <f t="shared" si="26"/>
        <v>---</v>
      </c>
      <c r="L133" s="8"/>
      <c r="M133" s="8"/>
      <c r="N133" s="8"/>
      <c r="O133" s="8"/>
      <c r="P133" s="8"/>
      <c r="Q133" s="1"/>
      <c r="R133" s="1"/>
      <c r="S133" s="1"/>
      <c r="T133" s="1"/>
      <c r="U133" s="1"/>
      <c r="V133" s="8"/>
      <c r="W133" s="1"/>
      <c r="X133" s="1"/>
      <c r="Y133" s="8"/>
      <c r="Z133" s="8"/>
      <c r="AA133" s="8"/>
      <c r="AB133" s="8"/>
      <c r="AC133" s="8"/>
      <c r="AD133" s="8"/>
      <c r="AE133" s="8"/>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8"/>
      <c r="BW133" s="8"/>
      <c r="BX133" s="8"/>
      <c r="BY133" s="8"/>
      <c r="BZ133" s="8"/>
      <c r="CA133" s="8"/>
      <c r="CB133" s="1"/>
      <c r="CC133" s="8"/>
      <c r="CD133" s="1"/>
      <c r="CE133" s="8"/>
      <c r="CF133" s="1"/>
      <c r="CG133" s="8"/>
      <c r="CH133" s="1"/>
    </row>
    <row r="134" spans="2:86" s="211" customFormat="1" ht="15.6" customHeight="1" thickBot="1">
      <c r="B134" s="293"/>
      <c r="C134" s="386"/>
      <c r="D134" s="387"/>
      <c r="E134" s="212" t="s">
        <v>146</v>
      </c>
      <c r="F134" s="388"/>
      <c r="G134" s="214"/>
      <c r="H134" s="86" t="str">
        <f t="shared" si="23"/>
        <v>---</v>
      </c>
      <c r="I134" s="86" t="str">
        <f t="shared" si="24"/>
        <v>---</v>
      </c>
      <c r="J134" s="86" t="str">
        <f t="shared" si="25"/>
        <v>---</v>
      </c>
      <c r="K134" s="86" t="str">
        <f t="shared" si="26"/>
        <v>---</v>
      </c>
      <c r="L134" s="8"/>
      <c r="M134" s="8"/>
      <c r="N134" s="8"/>
      <c r="O134" s="8"/>
      <c r="P134" s="8"/>
      <c r="Q134" s="1"/>
      <c r="R134" s="1"/>
      <c r="S134" s="1"/>
      <c r="T134" s="1"/>
      <c r="U134" s="1"/>
      <c r="V134" s="8"/>
      <c r="W134" s="1"/>
      <c r="X134" s="1"/>
      <c r="Y134" s="8"/>
      <c r="Z134" s="8"/>
      <c r="AA134" s="8"/>
      <c r="AB134" s="8"/>
      <c r="AC134" s="8"/>
      <c r="AD134" s="8"/>
      <c r="AE134" s="8"/>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8"/>
      <c r="BW134" s="8"/>
      <c r="BX134" s="8"/>
      <c r="BY134" s="8"/>
      <c r="BZ134" s="8"/>
      <c r="CA134" s="8"/>
      <c r="CB134" s="1"/>
      <c r="CC134" s="8"/>
      <c r="CD134" s="1"/>
      <c r="CE134" s="8"/>
      <c r="CF134" s="1"/>
      <c r="CG134" s="8"/>
      <c r="CH134" s="1"/>
    </row>
    <row r="135" spans="2:86" s="211" customFormat="1" ht="15.6" customHeight="1" thickBot="1">
      <c r="B135" s="291">
        <v>3</v>
      </c>
      <c r="C135" s="337" t="s">
        <v>148</v>
      </c>
      <c r="D135" s="338"/>
      <c r="E135" s="212" t="s">
        <v>225</v>
      </c>
      <c r="F135" s="385"/>
      <c r="G135" s="214"/>
      <c r="H135" s="86" t="str">
        <f t="shared" si="23"/>
        <v>---</v>
      </c>
      <c r="I135" s="86" t="str">
        <f t="shared" si="24"/>
        <v>---</v>
      </c>
      <c r="J135" s="86" t="str">
        <f t="shared" si="25"/>
        <v>---</v>
      </c>
      <c r="K135" s="86" t="str">
        <f t="shared" si="26"/>
        <v>---</v>
      </c>
      <c r="L135" s="8"/>
      <c r="M135" s="8"/>
      <c r="N135" s="8"/>
      <c r="O135" s="8"/>
      <c r="P135" s="8"/>
      <c r="Q135" s="1"/>
      <c r="R135" s="1"/>
      <c r="S135" s="1"/>
      <c r="T135" s="1"/>
      <c r="U135" s="1"/>
      <c r="V135" s="8"/>
      <c r="W135" s="1"/>
      <c r="X135" s="1"/>
      <c r="Y135" s="8"/>
      <c r="Z135" s="8"/>
      <c r="AA135" s="8"/>
      <c r="AB135" s="8"/>
      <c r="AC135" s="8"/>
      <c r="AD135" s="8"/>
      <c r="AE135" s="8"/>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8"/>
      <c r="BW135" s="8"/>
      <c r="BX135" s="8"/>
      <c r="BY135" s="8"/>
      <c r="BZ135" s="8"/>
      <c r="CA135" s="8"/>
      <c r="CB135" s="1"/>
      <c r="CC135" s="8"/>
      <c r="CD135" s="1"/>
      <c r="CE135" s="8"/>
      <c r="CF135" s="1"/>
      <c r="CG135" s="8"/>
      <c r="CH135" s="1"/>
    </row>
    <row r="136" spans="2:86" s="211" customFormat="1" ht="15.6" customHeight="1" thickBot="1">
      <c r="B136" s="292"/>
      <c r="C136" s="339"/>
      <c r="D136" s="340"/>
      <c r="E136" s="212" t="s">
        <v>151</v>
      </c>
      <c r="F136" s="385"/>
      <c r="G136" s="214"/>
      <c r="H136" s="86" t="str">
        <f t="shared" si="23"/>
        <v>---</v>
      </c>
      <c r="I136" s="86" t="str">
        <f t="shared" si="24"/>
        <v>---</v>
      </c>
      <c r="J136" s="86" t="str">
        <f t="shared" si="25"/>
        <v>---</v>
      </c>
      <c r="K136" s="86" t="str">
        <f t="shared" si="26"/>
        <v>---</v>
      </c>
      <c r="L136" s="8"/>
      <c r="M136" s="8"/>
      <c r="N136" s="8"/>
      <c r="O136" s="8"/>
      <c r="P136" s="8"/>
      <c r="Q136" s="1"/>
      <c r="R136" s="1"/>
      <c r="S136" s="1"/>
      <c r="T136" s="1"/>
      <c r="U136" s="1"/>
      <c r="V136" s="8"/>
      <c r="W136" s="1"/>
      <c r="X136" s="1"/>
      <c r="Y136" s="8"/>
      <c r="Z136" s="8"/>
      <c r="AA136" s="8"/>
      <c r="AB136" s="8"/>
      <c r="AC136" s="8"/>
      <c r="AD136" s="8"/>
      <c r="AE136" s="8"/>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8"/>
      <c r="BW136" s="8"/>
      <c r="BX136" s="8"/>
      <c r="BY136" s="8"/>
      <c r="BZ136" s="8"/>
      <c r="CA136" s="8"/>
      <c r="CB136" s="1"/>
      <c r="CC136" s="8"/>
      <c r="CD136" s="1"/>
      <c r="CE136" s="8"/>
      <c r="CF136" s="1"/>
      <c r="CG136" s="8"/>
      <c r="CH136" s="1"/>
    </row>
    <row r="137" spans="2:86" s="211" customFormat="1" ht="15.6" customHeight="1" thickBot="1">
      <c r="B137" s="292"/>
      <c r="C137" s="341"/>
      <c r="D137" s="342"/>
      <c r="E137" s="212" t="s">
        <v>153</v>
      </c>
      <c r="F137" s="385"/>
      <c r="G137" s="214"/>
      <c r="H137" s="86" t="str">
        <f t="shared" si="23"/>
        <v>---</v>
      </c>
      <c r="I137" s="86" t="str">
        <f t="shared" si="24"/>
        <v>---</v>
      </c>
      <c r="J137" s="86" t="str">
        <f t="shared" si="25"/>
        <v>---</v>
      </c>
      <c r="K137" s="86" t="str">
        <f t="shared" si="26"/>
        <v>---</v>
      </c>
      <c r="L137" s="8"/>
      <c r="M137" s="8"/>
      <c r="N137" s="8"/>
      <c r="O137" s="8"/>
      <c r="P137" s="8"/>
      <c r="Q137" s="1"/>
      <c r="R137" s="1"/>
      <c r="S137" s="1"/>
      <c r="T137" s="1"/>
      <c r="U137" s="1"/>
      <c r="V137" s="8"/>
      <c r="W137" s="1"/>
      <c r="X137" s="1"/>
      <c r="Y137" s="8"/>
      <c r="Z137" s="8"/>
      <c r="AA137" s="8"/>
      <c r="AB137" s="8"/>
      <c r="AC137" s="8"/>
      <c r="AD137" s="8"/>
      <c r="AE137" s="8"/>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8"/>
      <c r="BW137" s="8"/>
      <c r="BX137" s="8"/>
      <c r="BY137" s="8"/>
      <c r="BZ137" s="8"/>
      <c r="CA137" s="8"/>
      <c r="CB137" s="1"/>
      <c r="CC137" s="8"/>
      <c r="CD137" s="1"/>
      <c r="CE137" s="8"/>
      <c r="CF137" s="1"/>
      <c r="CG137" s="8"/>
      <c r="CH137" s="1"/>
    </row>
    <row r="138" spans="2:86" s="211" customFormat="1" ht="15.6" customHeight="1" thickBot="1">
      <c r="B138" s="292"/>
      <c r="C138" s="337" t="s">
        <v>226</v>
      </c>
      <c r="D138" s="338"/>
      <c r="E138" s="212" t="s">
        <v>227</v>
      </c>
      <c r="F138" s="385"/>
      <c r="G138" s="214"/>
      <c r="H138" s="86" t="str">
        <f t="shared" si="23"/>
        <v>---</v>
      </c>
      <c r="I138" s="86" t="str">
        <f t="shared" si="24"/>
        <v>---</v>
      </c>
      <c r="J138" s="86" t="str">
        <f t="shared" si="25"/>
        <v>---</v>
      </c>
      <c r="K138" s="86" t="str">
        <f t="shared" si="26"/>
        <v>---</v>
      </c>
      <c r="L138" s="8"/>
      <c r="M138" s="8"/>
      <c r="N138" s="8"/>
      <c r="O138" s="8"/>
      <c r="P138" s="8"/>
      <c r="Q138" s="1"/>
      <c r="R138" s="1"/>
      <c r="S138" s="1"/>
      <c r="T138" s="1"/>
      <c r="U138" s="1"/>
      <c r="V138" s="8"/>
      <c r="W138" s="1"/>
      <c r="X138" s="1"/>
      <c r="Y138" s="8"/>
      <c r="Z138" s="8"/>
      <c r="AA138" s="8"/>
      <c r="AB138" s="8"/>
      <c r="AC138" s="8"/>
      <c r="AD138" s="8"/>
      <c r="AE138" s="8"/>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8"/>
      <c r="BW138" s="8"/>
      <c r="BX138" s="8"/>
      <c r="BY138" s="8"/>
      <c r="BZ138" s="8"/>
      <c r="CA138" s="8"/>
      <c r="CB138" s="1"/>
      <c r="CC138" s="8"/>
      <c r="CD138" s="1"/>
      <c r="CE138" s="8"/>
      <c r="CF138" s="1"/>
      <c r="CG138" s="8"/>
      <c r="CH138" s="1"/>
    </row>
    <row r="139" spans="2:86" s="211" customFormat="1" ht="15.6" customHeight="1" thickBot="1">
      <c r="B139" s="292"/>
      <c r="C139" s="339"/>
      <c r="D139" s="340"/>
      <c r="E139" s="212" t="s">
        <v>228</v>
      </c>
      <c r="F139" s="385"/>
      <c r="G139" s="214"/>
      <c r="H139" s="86" t="str">
        <f t="shared" si="23"/>
        <v>---</v>
      </c>
      <c r="I139" s="86" t="str">
        <f t="shared" si="24"/>
        <v>---</v>
      </c>
      <c r="J139" s="86" t="str">
        <f t="shared" si="25"/>
        <v>---</v>
      </c>
      <c r="K139" s="86" t="str">
        <f t="shared" si="26"/>
        <v>---</v>
      </c>
      <c r="L139" s="8"/>
      <c r="M139" s="8"/>
      <c r="N139" s="8"/>
      <c r="O139" s="8"/>
      <c r="P139" s="8"/>
      <c r="Q139" s="1"/>
      <c r="R139" s="1"/>
      <c r="S139" s="1"/>
      <c r="T139" s="1"/>
      <c r="U139" s="1"/>
      <c r="V139" s="8"/>
      <c r="W139" s="1"/>
      <c r="X139" s="1"/>
      <c r="Y139" s="8"/>
      <c r="Z139" s="8"/>
      <c r="AA139" s="8"/>
      <c r="AB139" s="8"/>
      <c r="AC139" s="8"/>
      <c r="AD139" s="8"/>
      <c r="AE139" s="8"/>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8"/>
      <c r="BW139" s="8"/>
      <c r="BX139" s="8"/>
      <c r="BY139" s="8"/>
      <c r="BZ139" s="8"/>
      <c r="CA139" s="8"/>
      <c r="CB139" s="1"/>
      <c r="CC139" s="8"/>
      <c r="CD139" s="1"/>
      <c r="CE139" s="8"/>
      <c r="CF139" s="1"/>
      <c r="CG139" s="8"/>
      <c r="CH139" s="1"/>
    </row>
    <row r="140" spans="2:86" s="211" customFormat="1" ht="15.6" customHeight="1" thickBot="1">
      <c r="B140" s="292"/>
      <c r="C140" s="339"/>
      <c r="D140" s="340"/>
      <c r="E140" s="212" t="s">
        <v>160</v>
      </c>
      <c r="F140" s="385"/>
      <c r="G140" s="214"/>
      <c r="H140" s="86" t="str">
        <f t="shared" si="23"/>
        <v>---</v>
      </c>
      <c r="I140" s="86" t="str">
        <f t="shared" si="24"/>
        <v>---</v>
      </c>
      <c r="J140" s="86" t="str">
        <f t="shared" si="25"/>
        <v>---</v>
      </c>
      <c r="K140" s="86" t="str">
        <f t="shared" si="26"/>
        <v>---</v>
      </c>
      <c r="L140" s="8"/>
      <c r="M140" s="8"/>
      <c r="N140" s="8"/>
      <c r="O140" s="8"/>
      <c r="P140" s="8"/>
      <c r="Q140" s="1"/>
      <c r="R140" s="1"/>
      <c r="S140" s="1"/>
      <c r="T140" s="1"/>
      <c r="U140" s="1"/>
      <c r="V140" s="8"/>
      <c r="W140" s="1"/>
      <c r="X140" s="1"/>
      <c r="Y140" s="8"/>
      <c r="Z140" s="8"/>
      <c r="AA140" s="8"/>
      <c r="AB140" s="8"/>
      <c r="AC140" s="8"/>
      <c r="AD140" s="8"/>
      <c r="AE140" s="8"/>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8"/>
      <c r="BW140" s="8"/>
      <c r="BX140" s="8"/>
      <c r="BY140" s="8"/>
      <c r="BZ140" s="8"/>
      <c r="CA140" s="8"/>
      <c r="CB140" s="1"/>
      <c r="CC140" s="8"/>
      <c r="CD140" s="1"/>
      <c r="CE140" s="8"/>
      <c r="CF140" s="1"/>
      <c r="CG140" s="8"/>
      <c r="CH140" s="1"/>
    </row>
    <row r="141" spans="2:86" s="211" customFormat="1" ht="15.6" customHeight="1" thickBot="1">
      <c r="B141" s="293"/>
      <c r="C141" s="341"/>
      <c r="D141" s="342"/>
      <c r="E141" s="212" t="s">
        <v>239</v>
      </c>
      <c r="F141" s="385"/>
      <c r="G141" s="389"/>
      <c r="H141" s="86" t="str">
        <f t="shared" si="23"/>
        <v>---</v>
      </c>
      <c r="I141" s="86" t="str">
        <f t="shared" si="24"/>
        <v>---</v>
      </c>
      <c r="J141" s="86" t="str">
        <f t="shared" si="25"/>
        <v>---</v>
      </c>
      <c r="K141" s="86" t="str">
        <f t="shared" si="26"/>
        <v>---</v>
      </c>
      <c r="L141" s="8"/>
      <c r="M141" s="8"/>
      <c r="N141" s="8"/>
      <c r="O141" s="8"/>
      <c r="P141" s="8"/>
      <c r="Q141" s="1"/>
      <c r="R141" s="1"/>
      <c r="S141" s="1"/>
      <c r="T141" s="1"/>
      <c r="U141" s="1"/>
      <c r="V141" s="8"/>
      <c r="W141" s="1"/>
      <c r="X141" s="1"/>
      <c r="Y141" s="8"/>
      <c r="Z141" s="8"/>
      <c r="AA141" s="8"/>
      <c r="AB141" s="8"/>
      <c r="AC141" s="8"/>
      <c r="AD141" s="8"/>
      <c r="AE141" s="8"/>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8"/>
      <c r="BW141" s="8"/>
      <c r="BX141" s="8"/>
      <c r="BY141" s="8"/>
      <c r="BZ141" s="8"/>
      <c r="CA141" s="8"/>
      <c r="CB141" s="1"/>
      <c r="CC141" s="8"/>
      <c r="CD141" s="1"/>
      <c r="CE141" s="8"/>
      <c r="CF141" s="1"/>
      <c r="CG141" s="8"/>
      <c r="CH141" s="1"/>
    </row>
    <row r="142" spans="2:86" s="211" customFormat="1" ht="16.899999999999999" thickBot="1">
      <c r="B142" s="212" t="s">
        <v>164</v>
      </c>
      <c r="C142" s="215"/>
      <c r="D142" s="215"/>
      <c r="E142" s="215"/>
      <c r="F142" s="216"/>
      <c r="G142" s="214"/>
      <c r="H142" s="89">
        <f>AS45</f>
        <v>0</v>
      </c>
      <c r="I142" s="89">
        <f>AS39</f>
        <v>0</v>
      </c>
      <c r="J142" s="8"/>
      <c r="K142" s="8"/>
      <c r="L142" s="8"/>
      <c r="M142" s="8"/>
      <c r="N142" s="8"/>
      <c r="O142" s="8"/>
      <c r="P142" s="8"/>
      <c r="Q142" s="1"/>
      <c r="R142" s="1"/>
      <c r="S142" s="1"/>
      <c r="T142" s="1"/>
      <c r="U142" s="1"/>
      <c r="V142" s="8"/>
      <c r="W142" s="1"/>
      <c r="X142" s="1"/>
      <c r="Y142" s="8"/>
      <c r="Z142" s="8"/>
      <c r="AA142" s="8"/>
      <c r="AB142" s="8"/>
      <c r="AC142" s="8"/>
      <c r="AD142" s="8"/>
      <c r="AE142" s="8"/>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8"/>
      <c r="BW142" s="8"/>
      <c r="BX142" s="8"/>
      <c r="BY142" s="8"/>
      <c r="BZ142" s="8"/>
      <c r="CA142" s="8"/>
      <c r="CB142" s="1"/>
      <c r="CC142" s="8"/>
      <c r="CD142" s="1"/>
      <c r="CE142" s="8"/>
      <c r="CF142" s="1"/>
      <c r="CG142" s="8"/>
      <c r="CH142" s="1"/>
    </row>
    <row r="143" spans="2:86" s="211" customFormat="1" ht="16.899999999999999" thickBot="1">
      <c r="B143" s="212" t="s">
        <v>166</v>
      </c>
      <c r="C143" s="215"/>
      <c r="D143" s="215"/>
      <c r="E143" s="215"/>
      <c r="F143" s="216"/>
      <c r="G143" s="214"/>
      <c r="H143" s="89">
        <f>AT45</f>
        <v>0</v>
      </c>
      <c r="I143" s="89">
        <f>AT39</f>
        <v>0</v>
      </c>
      <c r="J143" s="8"/>
      <c r="K143" s="8"/>
      <c r="L143" s="8"/>
      <c r="M143" s="8"/>
      <c r="N143" s="8"/>
      <c r="O143" s="8"/>
      <c r="P143" s="8"/>
      <c r="Q143" s="1"/>
      <c r="R143" s="1"/>
      <c r="S143" s="1"/>
      <c r="T143" s="1"/>
      <c r="U143" s="1"/>
      <c r="V143" s="8"/>
      <c r="W143" s="1"/>
      <c r="X143" s="1"/>
      <c r="Y143" s="8"/>
      <c r="Z143" s="8"/>
      <c r="AA143" s="8"/>
      <c r="AB143" s="8"/>
      <c r="AC143" s="8"/>
      <c r="AD143" s="8"/>
      <c r="AE143" s="8"/>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8"/>
      <c r="BW143" s="8"/>
      <c r="BX143" s="8"/>
      <c r="BY143" s="8"/>
      <c r="BZ143" s="8"/>
      <c r="CA143" s="8"/>
      <c r="CB143" s="1"/>
      <c r="CC143" s="8"/>
      <c r="CD143" s="1"/>
      <c r="CE143" s="8"/>
      <c r="CF143" s="1"/>
      <c r="CG143" s="8"/>
      <c r="CH143" s="1"/>
    </row>
    <row r="144" spans="2:86" s="211" customFormat="1" ht="16.899999999999999" thickBot="1">
      <c r="B144" s="212" t="s">
        <v>168</v>
      </c>
      <c r="C144" s="215"/>
      <c r="D144" s="215"/>
      <c r="E144" s="215"/>
      <c r="F144" s="216"/>
      <c r="G144" s="214"/>
      <c r="H144" s="89">
        <f>AU45</f>
        <v>0</v>
      </c>
      <c r="I144" s="89">
        <f>AU39</f>
        <v>0</v>
      </c>
      <c r="J144" s="8"/>
      <c r="K144" s="8"/>
      <c r="L144" s="8"/>
      <c r="M144" s="8"/>
      <c r="N144" s="8"/>
      <c r="O144" s="8"/>
      <c r="P144" s="8"/>
      <c r="Q144" s="1"/>
      <c r="R144" s="1"/>
      <c r="S144" s="1"/>
      <c r="T144" s="1"/>
      <c r="U144" s="1"/>
      <c r="V144" s="8"/>
      <c r="W144" s="1"/>
      <c r="X144" s="1"/>
      <c r="Y144" s="8"/>
      <c r="Z144" s="8"/>
      <c r="AA144" s="8"/>
      <c r="AB144" s="8"/>
      <c r="AC144" s="8"/>
      <c r="AD144" s="8"/>
      <c r="AE144" s="8"/>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8"/>
      <c r="BW144" s="8"/>
      <c r="BX144" s="8"/>
      <c r="BY144" s="8"/>
      <c r="BZ144" s="8"/>
      <c r="CA144" s="8"/>
      <c r="CB144" s="1"/>
      <c r="CC144" s="8"/>
      <c r="CD144" s="1"/>
      <c r="CE144" s="8"/>
      <c r="CF144" s="1"/>
      <c r="CG144" s="8"/>
      <c r="CH144" s="1"/>
    </row>
    <row r="145" spans="2:86" s="211" customFormat="1" ht="16.899999999999999" thickBot="1">
      <c r="B145" s="90"/>
      <c r="C145" s="123"/>
      <c r="D145" s="124" t="s">
        <v>170</v>
      </c>
      <c r="E145" s="125"/>
      <c r="F145" s="91"/>
      <c r="G145" s="92"/>
      <c r="H145" s="93" t="str">
        <f>IFERROR(AV46,"")</f>
        <v/>
      </c>
      <c r="I145" s="93" t="str">
        <f>IFERROR(AV40,"")</f>
        <v/>
      </c>
      <c r="J145" s="8"/>
      <c r="K145" s="8"/>
      <c r="L145" s="8"/>
      <c r="M145" s="8"/>
      <c r="N145" s="8"/>
      <c r="O145" s="8"/>
      <c r="P145" s="8"/>
      <c r="Q145" s="1"/>
      <c r="R145" s="1"/>
      <c r="S145" s="1"/>
      <c r="T145" s="1"/>
      <c r="U145" s="1"/>
      <c r="V145" s="8"/>
      <c r="W145" s="1"/>
      <c r="X145" s="1"/>
      <c r="Y145" s="8"/>
      <c r="Z145" s="8"/>
      <c r="AA145" s="8"/>
      <c r="AB145" s="8"/>
      <c r="AC145" s="8"/>
      <c r="AD145" s="8"/>
      <c r="AE145" s="8"/>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8"/>
      <c r="BW145" s="8"/>
      <c r="BX145" s="8"/>
      <c r="BY145" s="8"/>
      <c r="BZ145" s="8"/>
      <c r="CA145" s="8"/>
      <c r="CB145" s="1"/>
      <c r="CC145" s="8"/>
      <c r="CD145" s="1"/>
      <c r="CE145" s="8"/>
      <c r="CF145" s="1"/>
      <c r="CG145" s="8"/>
      <c r="CH145" s="1"/>
    </row>
    <row r="146" spans="2:86" s="211" customFormat="1" ht="13.9">
      <c r="B146" s="1"/>
      <c r="C146" s="1"/>
      <c r="D146" s="1"/>
      <c r="E146" s="1"/>
      <c r="F146" s="1"/>
      <c r="G146" s="1"/>
      <c r="H146" s="8"/>
      <c r="I146" s="8"/>
      <c r="J146" s="8"/>
      <c r="K146" s="8"/>
      <c r="L146" s="8"/>
      <c r="M146" s="8"/>
      <c r="N146" s="8"/>
      <c r="O146" s="8"/>
      <c r="P146" s="8"/>
      <c r="Q146" s="1"/>
      <c r="R146" s="1"/>
      <c r="S146" s="1"/>
      <c r="T146" s="1"/>
      <c r="U146" s="1"/>
      <c r="V146" s="8"/>
      <c r="W146" s="1"/>
      <c r="X146" s="1"/>
      <c r="Y146" s="8"/>
      <c r="Z146" s="8"/>
      <c r="AA146" s="8"/>
      <c r="AB146" s="8"/>
      <c r="AC146" s="8"/>
      <c r="AD146" s="8"/>
      <c r="AE146" s="8"/>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8"/>
      <c r="BW146" s="8"/>
      <c r="BX146" s="8"/>
      <c r="BY146" s="8"/>
      <c r="BZ146" s="8"/>
      <c r="CA146" s="8"/>
      <c r="CB146" s="1"/>
      <c r="CC146" s="8"/>
      <c r="CD146" s="1"/>
      <c r="CE146" s="8"/>
      <c r="CF146" s="1"/>
      <c r="CG146" s="8"/>
      <c r="CH146" s="1"/>
    </row>
    <row r="147" spans="2:86" s="211" customFormat="1" ht="13.15" customHeight="1">
      <c r="B147" s="328" t="s">
        <v>230</v>
      </c>
      <c r="C147" s="329"/>
      <c r="D147" s="329"/>
      <c r="E147" s="329"/>
      <c r="F147" s="329"/>
      <c r="G147" s="329"/>
      <c r="H147" s="329"/>
      <c r="I147" s="329"/>
      <c r="J147" s="329"/>
      <c r="K147" s="330"/>
      <c r="L147" s="8"/>
      <c r="M147" s="8"/>
      <c r="N147" s="8"/>
      <c r="O147" s="8"/>
      <c r="P147" s="8"/>
      <c r="Q147" s="1"/>
      <c r="R147" s="1"/>
      <c r="S147" s="1"/>
      <c r="T147" s="1"/>
      <c r="U147" s="1"/>
      <c r="V147" s="8"/>
      <c r="W147" s="1"/>
      <c r="X147" s="1"/>
      <c r="Y147" s="8"/>
      <c r="Z147" s="8"/>
      <c r="AA147" s="8"/>
      <c r="AB147" s="8"/>
      <c r="AC147" s="8"/>
      <c r="AD147" s="8"/>
      <c r="AE147" s="8"/>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8"/>
      <c r="BW147" s="8"/>
      <c r="BX147" s="8"/>
      <c r="BY147" s="8"/>
      <c r="BZ147" s="8"/>
      <c r="CA147" s="8"/>
      <c r="CB147" s="1"/>
      <c r="CC147" s="8"/>
      <c r="CD147" s="1"/>
      <c r="CE147" s="8"/>
      <c r="CF147" s="1"/>
      <c r="CG147" s="8"/>
      <c r="CH147" s="1"/>
    </row>
    <row r="148" spans="2:86" s="211" customFormat="1" ht="13.9">
      <c r="B148" s="331"/>
      <c r="C148" s="332"/>
      <c r="D148" s="332"/>
      <c r="E148" s="332"/>
      <c r="F148" s="332"/>
      <c r="G148" s="332"/>
      <c r="H148" s="332"/>
      <c r="I148" s="332"/>
      <c r="J148" s="332"/>
      <c r="K148" s="333"/>
      <c r="L148" s="8"/>
      <c r="M148" s="8"/>
      <c r="N148" s="8"/>
      <c r="O148" s="8"/>
      <c r="P148" s="8"/>
      <c r="Q148" s="1"/>
      <c r="R148" s="1"/>
      <c r="S148" s="1"/>
      <c r="T148" s="1"/>
      <c r="U148" s="1"/>
      <c r="V148" s="8"/>
      <c r="W148" s="1"/>
      <c r="X148" s="1"/>
      <c r="Y148" s="8"/>
      <c r="Z148" s="8"/>
      <c r="AA148" s="8"/>
      <c r="AB148" s="8"/>
      <c r="AC148" s="8"/>
      <c r="AD148" s="8"/>
      <c r="AE148" s="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8"/>
      <c r="BW148" s="8"/>
      <c r="BX148" s="8"/>
      <c r="BY148" s="8"/>
      <c r="BZ148" s="8"/>
      <c r="CA148" s="8"/>
      <c r="CB148" s="1"/>
      <c r="CC148" s="8"/>
      <c r="CD148" s="1"/>
      <c r="CE148" s="8"/>
      <c r="CF148" s="1"/>
      <c r="CG148" s="8"/>
      <c r="CH148" s="1"/>
    </row>
    <row r="149" spans="2:86" s="211" customFormat="1" ht="13.9">
      <c r="B149" s="331"/>
      <c r="C149" s="332"/>
      <c r="D149" s="332"/>
      <c r="E149" s="332"/>
      <c r="F149" s="332"/>
      <c r="G149" s="332"/>
      <c r="H149" s="332"/>
      <c r="I149" s="332"/>
      <c r="J149" s="332"/>
      <c r="K149" s="333"/>
      <c r="L149" s="8"/>
      <c r="M149" s="8"/>
      <c r="N149" s="8"/>
      <c r="O149" s="8"/>
      <c r="P149" s="8"/>
      <c r="Q149" s="1"/>
      <c r="R149" s="1"/>
      <c r="S149" s="1"/>
      <c r="T149" s="1"/>
      <c r="U149" s="1"/>
      <c r="V149" s="8"/>
      <c r="W149" s="1"/>
      <c r="X149" s="1"/>
      <c r="Y149" s="8"/>
      <c r="Z149" s="8"/>
      <c r="AA149" s="8"/>
      <c r="AB149" s="8"/>
      <c r="AC149" s="8"/>
      <c r="AD149" s="8"/>
      <c r="AE149" s="8"/>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8"/>
      <c r="BW149" s="8"/>
      <c r="BX149" s="8"/>
      <c r="BY149" s="8"/>
      <c r="BZ149" s="8"/>
      <c r="CA149" s="8"/>
      <c r="CB149" s="1"/>
      <c r="CC149" s="8"/>
      <c r="CD149" s="1"/>
      <c r="CE149" s="8"/>
      <c r="CF149" s="1"/>
      <c r="CG149" s="8"/>
      <c r="CH149" s="1"/>
    </row>
    <row r="150" spans="2:86" s="211" customFormat="1" ht="13.9">
      <c r="B150" s="331"/>
      <c r="C150" s="332"/>
      <c r="D150" s="332"/>
      <c r="E150" s="332"/>
      <c r="F150" s="332"/>
      <c r="G150" s="332"/>
      <c r="H150" s="332"/>
      <c r="I150" s="332"/>
      <c r="J150" s="332"/>
      <c r="K150" s="333"/>
      <c r="L150" s="8"/>
      <c r="M150" s="8"/>
      <c r="N150" s="8"/>
      <c r="O150" s="8"/>
      <c r="P150" s="8"/>
      <c r="Q150" s="1"/>
      <c r="R150" s="1"/>
      <c r="S150" s="1"/>
      <c r="T150" s="1"/>
      <c r="U150" s="1"/>
      <c r="V150" s="8"/>
      <c r="W150" s="1"/>
      <c r="X150" s="1"/>
      <c r="Y150" s="8"/>
      <c r="Z150" s="8"/>
      <c r="AA150" s="8"/>
      <c r="AB150" s="8"/>
      <c r="AC150" s="8"/>
      <c r="AD150" s="8"/>
      <c r="AE150" s="8"/>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8"/>
      <c r="BW150" s="8"/>
      <c r="BX150" s="8"/>
      <c r="BY150" s="8"/>
      <c r="BZ150" s="8"/>
      <c r="CA150" s="8"/>
      <c r="CB150" s="1"/>
      <c r="CC150" s="8"/>
      <c r="CD150" s="1"/>
      <c r="CE150" s="8"/>
      <c r="CF150" s="1"/>
      <c r="CG150" s="8"/>
      <c r="CH150" s="1"/>
    </row>
    <row r="151" spans="2:86" s="211" customFormat="1" ht="13.9">
      <c r="B151" s="331"/>
      <c r="C151" s="332"/>
      <c r="D151" s="332"/>
      <c r="E151" s="332"/>
      <c r="F151" s="332"/>
      <c r="G151" s="332"/>
      <c r="H151" s="332"/>
      <c r="I151" s="332"/>
      <c r="J151" s="332"/>
      <c r="K151" s="333"/>
      <c r="L151" s="8"/>
      <c r="M151" s="8"/>
      <c r="N151" s="8"/>
      <c r="O151" s="8"/>
      <c r="P151" s="8"/>
      <c r="Q151" s="1"/>
      <c r="R151" s="1"/>
      <c r="S151" s="1"/>
      <c r="T151" s="1"/>
      <c r="U151" s="1"/>
      <c r="V151" s="8"/>
      <c r="W151" s="1"/>
      <c r="X151" s="1"/>
      <c r="Y151" s="8"/>
      <c r="Z151" s="8"/>
      <c r="AA151" s="8"/>
      <c r="AB151" s="8"/>
      <c r="AC151" s="8"/>
      <c r="AD151" s="8"/>
      <c r="AE151" s="8"/>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8"/>
      <c r="BW151" s="8"/>
      <c r="BX151" s="8"/>
      <c r="BY151" s="8"/>
      <c r="BZ151" s="8"/>
      <c r="CA151" s="8"/>
      <c r="CB151" s="1"/>
      <c r="CC151" s="8"/>
      <c r="CD151" s="1"/>
      <c r="CE151" s="8"/>
      <c r="CF151" s="1"/>
      <c r="CG151" s="8"/>
      <c r="CH151" s="1"/>
    </row>
    <row r="152" spans="2:86" s="211" customFormat="1" ht="13.9">
      <c r="B152" s="331"/>
      <c r="C152" s="332"/>
      <c r="D152" s="332"/>
      <c r="E152" s="332"/>
      <c r="F152" s="332"/>
      <c r="G152" s="332"/>
      <c r="H152" s="332"/>
      <c r="I152" s="332"/>
      <c r="J152" s="332"/>
      <c r="K152" s="333"/>
      <c r="L152" s="8"/>
      <c r="M152" s="8"/>
      <c r="N152" s="8"/>
      <c r="O152" s="8"/>
      <c r="P152" s="8"/>
      <c r="Q152" s="1"/>
      <c r="R152" s="1"/>
      <c r="S152" s="1"/>
      <c r="T152" s="1"/>
      <c r="U152" s="1"/>
      <c r="V152" s="8"/>
      <c r="W152" s="1"/>
      <c r="X152" s="1"/>
      <c r="Y152" s="8"/>
      <c r="Z152" s="8"/>
      <c r="AA152" s="8"/>
      <c r="AB152" s="8"/>
      <c r="AC152" s="8"/>
      <c r="AD152" s="8"/>
      <c r="AE152" s="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8"/>
      <c r="BW152" s="8"/>
      <c r="BX152" s="8"/>
      <c r="BY152" s="8"/>
      <c r="BZ152" s="8"/>
      <c r="CA152" s="8"/>
      <c r="CB152" s="1"/>
      <c r="CC152" s="8"/>
      <c r="CD152" s="1"/>
      <c r="CE152" s="8"/>
      <c r="CF152" s="1"/>
      <c r="CG152" s="8"/>
      <c r="CH152" s="1"/>
    </row>
    <row r="153" spans="2:86" s="211" customFormat="1" ht="13.9">
      <c r="B153" s="331"/>
      <c r="C153" s="332"/>
      <c r="D153" s="332"/>
      <c r="E153" s="332"/>
      <c r="F153" s="332"/>
      <c r="G153" s="332"/>
      <c r="H153" s="332"/>
      <c r="I153" s="332"/>
      <c r="J153" s="332"/>
      <c r="K153" s="333"/>
      <c r="L153" s="8"/>
      <c r="M153" s="8"/>
      <c r="N153" s="8"/>
      <c r="O153" s="8"/>
      <c r="P153" s="8"/>
      <c r="Q153" s="1"/>
      <c r="R153" s="1"/>
      <c r="S153" s="1"/>
      <c r="T153" s="1"/>
      <c r="U153" s="1"/>
      <c r="V153" s="8"/>
      <c r="W153" s="1"/>
      <c r="X153" s="1"/>
      <c r="Y153" s="8"/>
      <c r="Z153" s="8"/>
      <c r="AA153" s="8"/>
      <c r="AB153" s="8"/>
      <c r="AC153" s="8"/>
      <c r="AD153" s="8"/>
      <c r="AE153" s="8"/>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8"/>
      <c r="BW153" s="8"/>
      <c r="BX153" s="8"/>
      <c r="BY153" s="8"/>
      <c r="BZ153" s="8"/>
      <c r="CA153" s="8"/>
      <c r="CB153" s="1"/>
      <c r="CC153" s="8"/>
      <c r="CD153" s="1"/>
      <c r="CE153" s="8"/>
      <c r="CF153" s="1"/>
      <c r="CG153" s="8"/>
      <c r="CH153" s="1"/>
    </row>
    <row r="154" spans="2:86" s="211" customFormat="1" ht="13.9">
      <c r="B154" s="331"/>
      <c r="C154" s="332"/>
      <c r="D154" s="332"/>
      <c r="E154" s="332"/>
      <c r="F154" s="332"/>
      <c r="G154" s="332"/>
      <c r="H154" s="332"/>
      <c r="I154" s="332"/>
      <c r="J154" s="332"/>
      <c r="K154" s="333"/>
      <c r="L154" s="8"/>
      <c r="M154" s="8"/>
      <c r="N154" s="8"/>
      <c r="O154" s="8"/>
      <c r="P154" s="8"/>
      <c r="Q154" s="1"/>
      <c r="R154" s="1"/>
      <c r="S154" s="1"/>
      <c r="T154" s="1"/>
      <c r="U154" s="1"/>
      <c r="V154" s="8"/>
      <c r="W154" s="1"/>
      <c r="X154" s="1"/>
      <c r="Y154" s="8"/>
      <c r="Z154" s="8"/>
      <c r="AA154" s="8"/>
      <c r="AB154" s="8"/>
      <c r="AC154" s="8"/>
      <c r="AD154" s="8"/>
      <c r="AE154" s="8"/>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8"/>
      <c r="BW154" s="8"/>
      <c r="BX154" s="8"/>
      <c r="BY154" s="8"/>
      <c r="BZ154" s="8"/>
      <c r="CA154" s="8"/>
      <c r="CB154" s="1"/>
      <c r="CC154" s="8"/>
      <c r="CD154" s="1"/>
      <c r="CE154" s="8"/>
      <c r="CF154" s="1"/>
      <c r="CG154" s="8"/>
      <c r="CH154" s="1"/>
    </row>
    <row r="155" spans="2:86" s="211" customFormat="1" ht="13.9">
      <c r="B155" s="331"/>
      <c r="C155" s="332"/>
      <c r="D155" s="332"/>
      <c r="E155" s="332"/>
      <c r="F155" s="332"/>
      <c r="G155" s="332"/>
      <c r="H155" s="332"/>
      <c r="I155" s="332"/>
      <c r="J155" s="332"/>
      <c r="K155" s="333"/>
      <c r="L155" s="8"/>
      <c r="M155" s="8"/>
      <c r="N155" s="8"/>
      <c r="O155" s="8"/>
      <c r="P155" s="8"/>
      <c r="Q155" s="1"/>
      <c r="R155" s="1"/>
      <c r="S155" s="1"/>
      <c r="T155" s="1"/>
      <c r="U155" s="1"/>
      <c r="V155" s="8"/>
      <c r="W155" s="1"/>
      <c r="X155" s="1"/>
      <c r="Y155" s="8"/>
      <c r="Z155" s="8"/>
      <c r="AA155" s="8"/>
      <c r="AB155" s="8"/>
      <c r="AC155" s="8"/>
      <c r="AD155" s="8"/>
      <c r="AE155" s="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8"/>
      <c r="BW155" s="8"/>
      <c r="BX155" s="8"/>
      <c r="BY155" s="8"/>
      <c r="BZ155" s="8"/>
      <c r="CA155" s="8"/>
      <c r="CB155" s="1"/>
      <c r="CC155" s="8"/>
      <c r="CD155" s="1"/>
      <c r="CE155" s="8"/>
      <c r="CF155" s="1"/>
      <c r="CG155" s="8"/>
      <c r="CH155" s="1"/>
    </row>
    <row r="156" spans="2:86" s="211" customFormat="1" ht="13.9">
      <c r="B156" s="331"/>
      <c r="C156" s="332"/>
      <c r="D156" s="332"/>
      <c r="E156" s="332"/>
      <c r="F156" s="332"/>
      <c r="G156" s="332"/>
      <c r="H156" s="332"/>
      <c r="I156" s="332"/>
      <c r="J156" s="332"/>
      <c r="K156" s="333"/>
      <c r="L156" s="8"/>
      <c r="M156" s="8"/>
      <c r="N156" s="8"/>
      <c r="O156" s="8"/>
      <c r="P156" s="8"/>
      <c r="Q156" s="1"/>
      <c r="R156" s="1"/>
      <c r="S156" s="1"/>
      <c r="T156" s="1"/>
      <c r="U156" s="1"/>
      <c r="V156" s="8"/>
      <c r="W156" s="1"/>
      <c r="X156" s="1"/>
      <c r="Y156" s="8"/>
      <c r="Z156" s="8"/>
      <c r="AA156" s="8"/>
      <c r="AB156" s="8"/>
      <c r="AC156" s="8"/>
      <c r="AD156" s="8"/>
      <c r="AE156" s="8"/>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8"/>
      <c r="BW156" s="8"/>
      <c r="BX156" s="8"/>
      <c r="BY156" s="8"/>
      <c r="BZ156" s="8"/>
      <c r="CA156" s="8"/>
      <c r="CB156" s="1"/>
      <c r="CC156" s="8"/>
      <c r="CD156" s="1"/>
      <c r="CE156" s="8"/>
      <c r="CF156" s="1"/>
      <c r="CG156" s="8"/>
      <c r="CH156" s="1"/>
    </row>
    <row r="157" spans="2:86" s="211" customFormat="1" ht="13.9">
      <c r="B157" s="331"/>
      <c r="C157" s="332"/>
      <c r="D157" s="332"/>
      <c r="E157" s="332"/>
      <c r="F157" s="332"/>
      <c r="G157" s="332"/>
      <c r="H157" s="332"/>
      <c r="I157" s="332"/>
      <c r="J157" s="332"/>
      <c r="K157" s="333"/>
      <c r="L157" s="8"/>
      <c r="M157" s="8"/>
      <c r="N157" s="8"/>
      <c r="O157" s="8"/>
      <c r="P157" s="8"/>
      <c r="Q157" s="1"/>
      <c r="R157" s="1"/>
      <c r="S157" s="1"/>
      <c r="T157" s="1"/>
      <c r="U157" s="1"/>
      <c r="V157" s="8"/>
      <c r="W157" s="1"/>
      <c r="X157" s="1"/>
      <c r="Y157" s="8"/>
      <c r="Z157" s="8"/>
      <c r="AA157" s="8"/>
      <c r="AB157" s="8"/>
      <c r="AC157" s="8"/>
      <c r="AD157" s="8"/>
      <c r="AE157" s="8"/>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8"/>
      <c r="BW157" s="8"/>
      <c r="BX157" s="8"/>
      <c r="BY157" s="8"/>
      <c r="BZ157" s="8"/>
      <c r="CA157" s="8"/>
      <c r="CB157" s="1"/>
      <c r="CC157" s="8"/>
      <c r="CD157" s="1"/>
      <c r="CE157" s="8"/>
      <c r="CF157" s="1"/>
      <c r="CG157" s="8"/>
      <c r="CH157" s="1"/>
    </row>
    <row r="158" spans="2:86" s="211" customFormat="1" ht="13.9">
      <c r="B158" s="331"/>
      <c r="C158" s="332"/>
      <c r="D158" s="332"/>
      <c r="E158" s="332"/>
      <c r="F158" s="332"/>
      <c r="G158" s="332"/>
      <c r="H158" s="332"/>
      <c r="I158" s="332"/>
      <c r="J158" s="332"/>
      <c r="K158" s="333"/>
      <c r="L158" s="8"/>
      <c r="M158" s="8"/>
      <c r="N158" s="8"/>
      <c r="O158" s="8"/>
      <c r="P158" s="8"/>
      <c r="Q158" s="1"/>
      <c r="R158" s="1"/>
      <c r="S158" s="1"/>
      <c r="T158" s="1"/>
      <c r="U158" s="1"/>
      <c r="V158" s="8"/>
      <c r="W158" s="1"/>
      <c r="X158" s="1"/>
      <c r="Y158" s="8"/>
      <c r="Z158" s="8"/>
      <c r="AA158" s="8"/>
      <c r="AB158" s="8"/>
      <c r="AC158" s="8"/>
      <c r="AD158" s="8"/>
      <c r="AE158" s="8"/>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8"/>
      <c r="BW158" s="8"/>
      <c r="BX158" s="8"/>
      <c r="BY158" s="8"/>
      <c r="BZ158" s="8"/>
      <c r="CA158" s="8"/>
      <c r="CB158" s="1"/>
      <c r="CC158" s="8"/>
      <c r="CD158" s="1"/>
      <c r="CE158" s="8"/>
      <c r="CF158" s="1"/>
      <c r="CG158" s="8"/>
      <c r="CH158" s="1"/>
    </row>
    <row r="159" spans="2:86" s="211" customFormat="1" ht="13.9">
      <c r="B159" s="331"/>
      <c r="C159" s="332"/>
      <c r="D159" s="332"/>
      <c r="E159" s="332"/>
      <c r="F159" s="332"/>
      <c r="G159" s="332"/>
      <c r="H159" s="332"/>
      <c r="I159" s="332"/>
      <c r="J159" s="332"/>
      <c r="K159" s="333"/>
      <c r="L159" s="8"/>
      <c r="M159" s="8"/>
      <c r="N159" s="8"/>
      <c r="O159" s="8"/>
      <c r="P159" s="8"/>
      <c r="Q159" s="1"/>
      <c r="R159" s="1"/>
      <c r="S159" s="1"/>
      <c r="T159" s="1"/>
      <c r="U159" s="1"/>
      <c r="V159" s="8"/>
      <c r="W159" s="1"/>
      <c r="X159" s="1"/>
      <c r="Y159" s="8"/>
      <c r="Z159" s="8"/>
      <c r="AA159" s="8"/>
      <c r="AB159" s="8"/>
      <c r="AC159" s="8"/>
      <c r="AD159" s="8"/>
      <c r="AE159" s="8"/>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8"/>
      <c r="BW159" s="8"/>
      <c r="BX159" s="8"/>
      <c r="BY159" s="8"/>
      <c r="BZ159" s="8"/>
      <c r="CA159" s="8"/>
      <c r="CB159" s="1"/>
      <c r="CC159" s="8"/>
      <c r="CD159" s="1"/>
      <c r="CE159" s="8"/>
      <c r="CF159" s="1"/>
      <c r="CG159" s="8"/>
      <c r="CH159" s="1"/>
    </row>
    <row r="160" spans="2:86" s="211" customFormat="1" ht="13.9">
      <c r="B160" s="331"/>
      <c r="C160" s="332"/>
      <c r="D160" s="332"/>
      <c r="E160" s="332"/>
      <c r="F160" s="332"/>
      <c r="G160" s="332"/>
      <c r="H160" s="332"/>
      <c r="I160" s="332"/>
      <c r="J160" s="332"/>
      <c r="K160" s="333"/>
      <c r="L160" s="8"/>
      <c r="M160" s="8"/>
      <c r="N160" s="8"/>
      <c r="O160" s="8"/>
      <c r="P160" s="8"/>
      <c r="Q160" s="1"/>
      <c r="R160" s="1"/>
      <c r="S160" s="1"/>
      <c r="T160" s="1"/>
      <c r="U160" s="1"/>
      <c r="V160" s="8"/>
      <c r="W160" s="1"/>
      <c r="X160" s="1"/>
      <c r="Y160" s="8"/>
      <c r="Z160" s="8"/>
      <c r="AA160" s="8"/>
      <c r="AB160" s="8"/>
      <c r="AC160" s="8"/>
      <c r="AD160" s="8"/>
      <c r="AE160" s="8"/>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8"/>
      <c r="BW160" s="8"/>
      <c r="BX160" s="8"/>
      <c r="BY160" s="8"/>
      <c r="BZ160" s="8"/>
      <c r="CA160" s="8"/>
      <c r="CB160" s="1"/>
      <c r="CC160" s="8"/>
      <c r="CD160" s="1"/>
      <c r="CE160" s="8"/>
      <c r="CF160" s="1"/>
      <c r="CG160" s="8"/>
      <c r="CH160" s="1"/>
    </row>
    <row r="161" spans="2:86" s="211" customFormat="1" ht="13.9">
      <c r="B161" s="334"/>
      <c r="C161" s="335"/>
      <c r="D161" s="335"/>
      <c r="E161" s="335"/>
      <c r="F161" s="335"/>
      <c r="G161" s="335"/>
      <c r="H161" s="335"/>
      <c r="I161" s="335"/>
      <c r="J161" s="335"/>
      <c r="K161" s="336"/>
      <c r="L161" s="8"/>
      <c r="M161" s="8"/>
      <c r="N161" s="8"/>
      <c r="O161" s="8"/>
      <c r="P161" s="8"/>
      <c r="Q161" s="1"/>
      <c r="R161" s="1"/>
      <c r="S161" s="1"/>
      <c r="T161" s="1"/>
      <c r="U161" s="1"/>
      <c r="V161" s="8"/>
      <c r="W161" s="1"/>
      <c r="X161" s="1"/>
      <c r="Y161" s="8"/>
      <c r="Z161" s="8"/>
      <c r="AA161" s="8"/>
      <c r="AB161" s="8"/>
      <c r="AC161" s="8"/>
      <c r="AD161" s="8"/>
      <c r="AE161" s="8"/>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8"/>
      <c r="BW161" s="8"/>
      <c r="BX161" s="8"/>
      <c r="BY161" s="8"/>
      <c r="BZ161" s="8"/>
      <c r="CA161" s="8"/>
      <c r="CB161" s="1"/>
      <c r="CC161" s="8"/>
      <c r="CD161" s="1"/>
      <c r="CE161" s="8"/>
      <c r="CF161" s="1"/>
      <c r="CG161" s="8"/>
      <c r="CH161" s="1"/>
    </row>
    <row r="162" spans="2:86" s="211" customFormat="1" ht="13.9">
      <c r="B162" s="1"/>
      <c r="C162" s="1"/>
      <c r="D162" s="1"/>
      <c r="E162" s="1"/>
      <c r="F162" s="1"/>
      <c r="G162" s="1"/>
      <c r="H162" s="8"/>
      <c r="I162" s="8"/>
      <c r="J162" s="8"/>
      <c r="K162" s="8"/>
      <c r="L162" s="8"/>
      <c r="M162" s="8"/>
      <c r="N162" s="8"/>
      <c r="O162" s="8"/>
      <c r="P162" s="8"/>
      <c r="Q162" s="1"/>
      <c r="R162" s="1"/>
      <c r="S162" s="1"/>
      <c r="T162" s="1"/>
      <c r="U162" s="1"/>
      <c r="V162" s="8"/>
      <c r="W162" s="1"/>
      <c r="X162" s="1"/>
      <c r="Y162" s="8"/>
      <c r="Z162" s="8"/>
      <c r="AA162" s="8"/>
      <c r="AB162" s="8"/>
      <c r="AC162" s="8"/>
      <c r="AD162" s="8"/>
      <c r="AE162" s="8"/>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8"/>
      <c r="BW162" s="8"/>
      <c r="BX162" s="8"/>
      <c r="BY162" s="8"/>
      <c r="BZ162" s="8"/>
      <c r="CA162" s="8"/>
      <c r="CB162" s="1"/>
      <c r="CC162" s="8"/>
      <c r="CD162" s="1"/>
      <c r="CE162" s="8"/>
      <c r="CF162" s="1"/>
      <c r="CG162" s="8"/>
      <c r="CH162" s="1"/>
    </row>
    <row r="163" spans="2:86" s="211" customFormat="1" ht="13.9">
      <c r="B163" s="1"/>
      <c r="C163" s="1"/>
      <c r="D163" s="1"/>
      <c r="E163" s="1"/>
      <c r="F163" s="1"/>
      <c r="G163" s="1"/>
      <c r="H163" s="8"/>
      <c r="I163" s="8"/>
      <c r="J163" s="8"/>
      <c r="K163" s="8"/>
      <c r="L163" s="8"/>
      <c r="M163" s="8"/>
      <c r="N163" s="8"/>
      <c r="O163" s="8"/>
      <c r="P163" s="8"/>
      <c r="Q163" s="1"/>
      <c r="R163" s="1"/>
      <c r="S163" s="1"/>
      <c r="T163" s="1"/>
      <c r="U163" s="1"/>
      <c r="V163" s="8"/>
      <c r="W163" s="1"/>
      <c r="X163" s="1"/>
      <c r="Y163" s="8"/>
      <c r="Z163" s="8"/>
      <c r="AA163" s="8"/>
      <c r="AB163" s="8"/>
      <c r="AC163" s="8"/>
      <c r="AD163" s="8"/>
      <c r="AE163" s="8"/>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8"/>
      <c r="BW163" s="8"/>
      <c r="BX163" s="8"/>
      <c r="BY163" s="8"/>
      <c r="BZ163" s="8"/>
      <c r="CA163" s="8"/>
      <c r="CB163" s="1"/>
      <c r="CC163" s="8"/>
      <c r="CD163" s="1"/>
      <c r="CE163" s="8"/>
      <c r="CF163" s="1"/>
      <c r="CG163" s="8"/>
      <c r="CH163" s="1"/>
    </row>
    <row r="164" spans="2:86" s="211" customFormat="1" ht="13.9" hidden="1">
      <c r="B164" s="1"/>
      <c r="C164" s="1"/>
      <c r="D164" s="1"/>
      <c r="E164" s="1"/>
      <c r="F164" s="1"/>
      <c r="G164" s="1"/>
      <c r="H164" s="8"/>
      <c r="I164" s="8"/>
      <c r="J164" s="8"/>
      <c r="K164" s="8"/>
      <c r="L164" s="8"/>
      <c r="M164" s="8"/>
      <c r="N164" s="8"/>
      <c r="O164" s="8"/>
      <c r="P164" s="8"/>
      <c r="Q164" s="1"/>
      <c r="R164" s="1"/>
      <c r="S164" s="1"/>
      <c r="T164" s="1"/>
      <c r="U164" s="1"/>
      <c r="V164" s="8"/>
      <c r="W164" s="1"/>
      <c r="X164" s="1"/>
      <c r="Y164" s="8"/>
      <c r="Z164" s="8"/>
      <c r="AA164" s="8"/>
      <c r="AB164" s="8"/>
      <c r="AC164" s="8"/>
      <c r="AD164" s="8"/>
      <c r="AE164" s="8"/>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8"/>
      <c r="BW164" s="8"/>
      <c r="BX164" s="8"/>
      <c r="BY164" s="8"/>
      <c r="BZ164" s="8"/>
      <c r="CA164" s="8"/>
      <c r="CB164" s="1"/>
      <c r="CC164" s="8"/>
      <c r="CD164" s="1"/>
      <c r="CE164" s="8"/>
      <c r="CF164" s="1"/>
      <c r="CG164" s="8"/>
      <c r="CH164" s="1"/>
    </row>
    <row r="165" spans="2:86" s="211" customFormat="1" ht="13.9" hidden="1">
      <c r="B165" s="1"/>
      <c r="C165" s="1"/>
      <c r="D165" s="1"/>
      <c r="E165" s="1"/>
      <c r="F165" s="1"/>
      <c r="G165" s="1"/>
      <c r="H165" s="8"/>
      <c r="I165" s="8"/>
      <c r="J165" s="8"/>
      <c r="K165" s="8"/>
      <c r="L165" s="8"/>
      <c r="M165" s="8"/>
      <c r="N165" s="8"/>
      <c r="O165" s="8"/>
      <c r="P165" s="8"/>
      <c r="Q165" s="1"/>
      <c r="R165" s="1"/>
      <c r="S165" s="1"/>
      <c r="T165" s="1"/>
      <c r="U165" s="1"/>
      <c r="V165" s="8"/>
      <c r="W165" s="1"/>
      <c r="X165" s="1"/>
      <c r="Y165" s="8"/>
      <c r="Z165" s="8"/>
      <c r="AA165" s="8"/>
      <c r="AB165" s="8"/>
      <c r="AC165" s="8"/>
      <c r="AD165" s="8"/>
      <c r="AE165" s="8"/>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8"/>
      <c r="BW165" s="8"/>
      <c r="BX165" s="8"/>
      <c r="BY165" s="8"/>
      <c r="BZ165" s="8"/>
      <c r="CA165" s="8"/>
      <c r="CB165" s="1"/>
      <c r="CC165" s="8"/>
      <c r="CD165" s="1"/>
      <c r="CE165" s="8"/>
      <c r="CF165" s="1"/>
      <c r="CG165" s="8"/>
      <c r="CH165" s="1"/>
    </row>
    <row r="166" spans="2:86" s="211" customFormat="1" ht="13.9" hidden="1">
      <c r="B166" s="1"/>
      <c r="C166" s="1"/>
      <c r="D166" s="1"/>
      <c r="E166" s="1"/>
      <c r="F166" s="1"/>
      <c r="G166" s="1"/>
      <c r="H166" s="8"/>
      <c r="I166" s="8"/>
      <c r="J166" s="8"/>
      <c r="K166" s="8"/>
      <c r="L166" s="8"/>
      <c r="M166" s="8"/>
      <c r="N166" s="8"/>
      <c r="O166" s="8"/>
      <c r="P166" s="8"/>
      <c r="Q166" s="1"/>
      <c r="R166" s="1"/>
      <c r="S166" s="1"/>
      <c r="T166" s="1"/>
      <c r="U166" s="1"/>
      <c r="V166" s="8"/>
      <c r="W166" s="1"/>
      <c r="X166" s="1"/>
      <c r="Y166" s="8"/>
      <c r="Z166" s="8"/>
      <c r="AA166" s="8"/>
      <c r="AB166" s="8"/>
      <c r="AC166" s="8"/>
      <c r="AD166" s="8"/>
      <c r="AE166" s="8"/>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8"/>
      <c r="BW166" s="8"/>
      <c r="BX166" s="8"/>
      <c r="BY166" s="8"/>
      <c r="BZ166" s="8"/>
      <c r="CA166" s="8"/>
      <c r="CB166" s="1"/>
      <c r="CC166" s="8"/>
      <c r="CD166" s="1"/>
      <c r="CE166" s="8"/>
      <c r="CF166" s="1"/>
      <c r="CG166" s="8"/>
      <c r="CH166" s="1"/>
    </row>
    <row r="167" spans="2:86" s="211" customFormat="1" ht="13.9" hidden="1">
      <c r="B167" s="1"/>
      <c r="C167" s="1"/>
      <c r="D167" s="1"/>
      <c r="E167" s="1"/>
      <c r="F167" s="1"/>
      <c r="G167" s="1"/>
      <c r="H167" s="8"/>
      <c r="I167" s="8"/>
      <c r="J167" s="8"/>
      <c r="K167" s="8"/>
      <c r="L167" s="8"/>
      <c r="M167" s="8"/>
      <c r="N167" s="8"/>
      <c r="O167" s="8"/>
      <c r="P167" s="8"/>
      <c r="Q167" s="1"/>
      <c r="R167" s="1"/>
      <c r="S167" s="1"/>
      <c r="T167" s="1"/>
      <c r="U167" s="1"/>
      <c r="V167" s="8"/>
      <c r="W167" s="1"/>
      <c r="X167" s="1"/>
      <c r="Y167" s="8"/>
      <c r="Z167" s="8"/>
      <c r="AA167" s="8"/>
      <c r="AB167" s="8"/>
      <c r="AC167" s="8"/>
      <c r="AD167" s="8"/>
      <c r="AE167" s="8"/>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8"/>
      <c r="BW167" s="8"/>
      <c r="BX167" s="8"/>
      <c r="BY167" s="8"/>
      <c r="BZ167" s="8"/>
      <c r="CA167" s="8"/>
      <c r="CB167" s="1"/>
      <c r="CC167" s="8"/>
      <c r="CD167" s="1"/>
      <c r="CE167" s="8"/>
      <c r="CF167" s="1"/>
      <c r="CG167" s="8"/>
      <c r="CH167" s="1"/>
    </row>
    <row r="168" spans="2:86" s="211" customFormat="1" ht="13.9" hidden="1">
      <c r="B168" s="1"/>
      <c r="C168" s="1"/>
      <c r="D168" s="1"/>
      <c r="E168" s="1"/>
      <c r="F168" s="1"/>
      <c r="G168" s="1"/>
      <c r="H168" s="8"/>
      <c r="I168" s="8"/>
      <c r="J168" s="8"/>
      <c r="K168" s="8"/>
      <c r="L168" s="8"/>
      <c r="M168" s="8"/>
      <c r="N168" s="8"/>
      <c r="O168" s="8"/>
      <c r="P168" s="8"/>
      <c r="Q168" s="1"/>
      <c r="R168" s="1"/>
      <c r="S168" s="1"/>
      <c r="T168" s="1"/>
      <c r="U168" s="1"/>
      <c r="V168" s="8"/>
      <c r="W168" s="1"/>
      <c r="X168" s="1"/>
      <c r="Y168" s="8"/>
      <c r="Z168" s="8"/>
      <c r="AA168" s="8"/>
      <c r="AB168" s="8"/>
      <c r="AC168" s="8"/>
      <c r="AD168" s="8"/>
      <c r="AE168" s="8"/>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8"/>
      <c r="BW168" s="8"/>
      <c r="BX168" s="8"/>
      <c r="BY168" s="8"/>
      <c r="BZ168" s="8"/>
      <c r="CA168" s="8"/>
      <c r="CB168" s="1"/>
      <c r="CC168" s="8"/>
      <c r="CD168" s="1"/>
      <c r="CE168" s="8"/>
      <c r="CF168" s="1"/>
      <c r="CG168" s="8"/>
      <c r="CH168" s="1"/>
    </row>
    <row r="169" spans="2:86" s="211" customFormat="1" ht="13.9" hidden="1">
      <c r="B169" s="1"/>
      <c r="C169" s="1"/>
      <c r="D169" s="1"/>
      <c r="E169" s="1"/>
      <c r="F169" s="1"/>
      <c r="G169" s="1"/>
      <c r="H169" s="8"/>
      <c r="I169" s="8"/>
      <c r="J169" s="8"/>
      <c r="K169" s="8"/>
      <c r="L169" s="8"/>
      <c r="M169" s="8"/>
      <c r="N169" s="8"/>
      <c r="O169" s="8"/>
      <c r="P169" s="8"/>
      <c r="Q169" s="1"/>
      <c r="R169" s="1"/>
      <c r="S169" s="1"/>
      <c r="T169" s="1"/>
      <c r="U169" s="1"/>
      <c r="V169" s="8"/>
      <c r="W169" s="1"/>
      <c r="X169" s="1"/>
      <c r="Y169" s="8"/>
      <c r="Z169" s="8"/>
      <c r="AA169" s="8"/>
      <c r="AB169" s="8"/>
      <c r="AC169" s="8"/>
      <c r="AD169" s="8"/>
      <c r="AE169" s="8"/>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8"/>
      <c r="BW169" s="8"/>
      <c r="BX169" s="8"/>
      <c r="BY169" s="8"/>
      <c r="BZ169" s="8"/>
      <c r="CA169" s="8"/>
      <c r="CB169" s="1"/>
      <c r="CC169" s="8"/>
      <c r="CD169" s="1"/>
      <c r="CE169" s="8"/>
      <c r="CF169" s="1"/>
      <c r="CG169" s="8"/>
      <c r="CH169" s="1"/>
    </row>
    <row r="170" spans="2:86" s="211" customFormat="1" ht="13.9" hidden="1">
      <c r="B170" s="1"/>
      <c r="C170" s="1"/>
      <c r="D170" s="1"/>
      <c r="E170" s="1"/>
      <c r="F170" s="1"/>
      <c r="G170" s="1"/>
      <c r="H170" s="8"/>
      <c r="I170" s="8"/>
      <c r="J170" s="8"/>
      <c r="K170" s="8"/>
      <c r="L170" s="8"/>
      <c r="M170" s="8"/>
      <c r="N170" s="8"/>
      <c r="O170" s="8"/>
      <c r="P170" s="8"/>
      <c r="Q170" s="1"/>
      <c r="R170" s="1"/>
      <c r="S170" s="1"/>
      <c r="T170" s="1"/>
      <c r="U170" s="1"/>
      <c r="V170" s="8"/>
      <c r="W170" s="1"/>
      <c r="X170" s="1"/>
      <c r="Y170" s="8"/>
      <c r="Z170" s="8"/>
      <c r="AA170" s="8"/>
      <c r="AB170" s="8"/>
      <c r="AC170" s="8"/>
      <c r="AD170" s="8"/>
      <c r="AE170" s="8"/>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8"/>
      <c r="BW170" s="8"/>
      <c r="BX170" s="8"/>
      <c r="BY170" s="8"/>
      <c r="BZ170" s="8"/>
      <c r="CA170" s="8"/>
      <c r="CB170" s="1"/>
      <c r="CC170" s="8"/>
      <c r="CD170" s="1"/>
      <c r="CE170" s="8"/>
      <c r="CF170" s="1"/>
      <c r="CG170" s="8"/>
      <c r="CH170" s="1"/>
    </row>
    <row r="171" spans="2:86" s="211" customFormat="1" ht="13.9" hidden="1">
      <c r="B171" s="1"/>
      <c r="C171" s="1"/>
      <c r="D171" s="1"/>
      <c r="E171" s="1"/>
      <c r="F171" s="1"/>
      <c r="G171" s="1"/>
      <c r="H171" s="8"/>
      <c r="I171" s="8"/>
      <c r="J171" s="8"/>
      <c r="K171" s="8"/>
      <c r="L171" s="8"/>
      <c r="M171" s="8"/>
      <c r="N171" s="8"/>
      <c r="O171" s="8"/>
      <c r="P171" s="8"/>
      <c r="Q171" s="1"/>
      <c r="R171" s="1"/>
      <c r="S171" s="1"/>
      <c r="T171" s="1"/>
      <c r="U171" s="1"/>
      <c r="V171" s="8"/>
      <c r="W171" s="1"/>
      <c r="X171" s="1"/>
      <c r="Y171" s="8"/>
      <c r="Z171" s="8"/>
      <c r="AA171" s="8"/>
      <c r="AB171" s="8"/>
      <c r="AC171" s="8"/>
      <c r="AD171" s="8"/>
      <c r="AE171" s="8"/>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8"/>
      <c r="BW171" s="8"/>
      <c r="BX171" s="8"/>
      <c r="BY171" s="8"/>
      <c r="BZ171" s="8"/>
      <c r="CA171" s="8"/>
      <c r="CB171" s="1"/>
      <c r="CC171" s="8"/>
      <c r="CD171" s="1"/>
      <c r="CE171" s="8"/>
      <c r="CF171" s="1"/>
      <c r="CG171" s="8"/>
      <c r="CH171" s="1"/>
    </row>
    <row r="172" spans="2:86" s="211" customFormat="1" ht="13.9" hidden="1">
      <c r="B172" s="1"/>
      <c r="C172" s="1"/>
      <c r="D172" s="1"/>
      <c r="E172" s="1"/>
      <c r="F172" s="1"/>
      <c r="G172" s="1"/>
      <c r="H172" s="8"/>
      <c r="I172" s="8"/>
      <c r="J172" s="8"/>
      <c r="K172" s="8"/>
      <c r="L172" s="8"/>
      <c r="M172" s="8"/>
      <c r="N172" s="8"/>
      <c r="O172" s="8"/>
      <c r="P172" s="8"/>
      <c r="Q172" s="1"/>
      <c r="R172" s="1"/>
      <c r="S172" s="1"/>
      <c r="T172" s="1"/>
      <c r="U172" s="1"/>
      <c r="V172" s="8"/>
      <c r="W172" s="1"/>
      <c r="X172" s="1"/>
      <c r="Y172" s="8"/>
      <c r="Z172" s="8"/>
      <c r="AA172" s="8"/>
      <c r="AB172" s="8"/>
      <c r="AC172" s="8"/>
      <c r="AD172" s="8"/>
      <c r="AE172" s="8"/>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8"/>
      <c r="BW172" s="8"/>
      <c r="BX172" s="8"/>
      <c r="BY172" s="8"/>
      <c r="BZ172" s="8"/>
      <c r="CA172" s="8"/>
      <c r="CB172" s="1"/>
      <c r="CC172" s="8"/>
      <c r="CD172" s="1"/>
      <c r="CE172" s="8"/>
      <c r="CF172" s="1"/>
      <c r="CG172" s="8"/>
      <c r="CH172" s="1"/>
    </row>
    <row r="173" spans="2:86" s="211" customFormat="1" ht="13.9" hidden="1">
      <c r="B173" s="1"/>
      <c r="C173" s="1"/>
      <c r="D173" s="1"/>
      <c r="E173" s="1"/>
      <c r="F173" s="1"/>
      <c r="G173" s="1"/>
      <c r="H173" s="8"/>
      <c r="I173" s="8"/>
      <c r="J173" s="8"/>
      <c r="K173" s="8"/>
      <c r="L173" s="8"/>
      <c r="M173" s="8"/>
      <c r="N173" s="8"/>
      <c r="O173" s="8"/>
      <c r="P173" s="8"/>
      <c r="Q173" s="1"/>
      <c r="R173" s="1"/>
      <c r="S173" s="1"/>
      <c r="T173" s="1"/>
      <c r="U173" s="1"/>
      <c r="V173" s="8"/>
      <c r="W173" s="1"/>
      <c r="X173" s="1"/>
      <c r="Y173" s="8"/>
      <c r="Z173" s="8"/>
      <c r="AA173" s="8"/>
      <c r="AB173" s="8"/>
      <c r="AC173" s="8"/>
      <c r="AD173" s="8"/>
      <c r="AE173" s="8"/>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8"/>
      <c r="BW173" s="8"/>
      <c r="BX173" s="8"/>
      <c r="BY173" s="8"/>
      <c r="BZ173" s="8"/>
      <c r="CA173" s="8"/>
      <c r="CB173" s="1"/>
      <c r="CC173" s="8"/>
      <c r="CD173" s="1"/>
      <c r="CE173" s="8"/>
      <c r="CF173" s="1"/>
      <c r="CG173" s="8"/>
      <c r="CH173" s="1"/>
    </row>
    <row r="174" spans="2:86" s="211" customFormat="1" ht="13.9" hidden="1">
      <c r="B174" s="1"/>
      <c r="C174" s="1"/>
      <c r="D174" s="1"/>
      <c r="E174" s="1"/>
      <c r="F174" s="1"/>
      <c r="G174" s="1"/>
      <c r="H174" s="8"/>
      <c r="I174" s="8"/>
      <c r="J174" s="8"/>
      <c r="K174" s="8"/>
      <c r="L174" s="8"/>
      <c r="M174" s="8"/>
      <c r="N174" s="8"/>
      <c r="O174" s="8"/>
      <c r="P174" s="8"/>
      <c r="Q174" s="1"/>
      <c r="R174" s="1"/>
      <c r="S174" s="1"/>
      <c r="T174" s="1"/>
      <c r="U174" s="1"/>
      <c r="V174" s="8"/>
      <c r="W174" s="1"/>
      <c r="X174" s="1"/>
      <c r="Y174" s="8"/>
      <c r="Z174" s="8"/>
      <c r="AA174" s="8"/>
      <c r="AB174" s="8"/>
      <c r="AC174" s="8"/>
      <c r="AD174" s="8"/>
      <c r="AE174" s="8"/>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8"/>
      <c r="BW174" s="8"/>
      <c r="BX174" s="8"/>
      <c r="BY174" s="8"/>
      <c r="BZ174" s="8"/>
      <c r="CA174" s="8"/>
      <c r="CB174" s="1"/>
      <c r="CC174" s="8"/>
      <c r="CD174" s="1"/>
      <c r="CE174" s="8"/>
      <c r="CF174" s="1"/>
      <c r="CG174" s="8"/>
      <c r="CH174" s="1"/>
    </row>
    <row r="175" spans="2:86" s="211" customFormat="1" ht="13.9" hidden="1">
      <c r="B175" s="1"/>
      <c r="C175" s="1"/>
      <c r="D175" s="1"/>
      <c r="E175" s="1"/>
      <c r="F175" s="1"/>
      <c r="G175" s="1"/>
      <c r="H175" s="8"/>
      <c r="I175" s="8"/>
      <c r="J175" s="8"/>
      <c r="K175" s="8"/>
      <c r="L175" s="8"/>
      <c r="M175" s="8"/>
      <c r="N175" s="8"/>
      <c r="O175" s="8"/>
      <c r="P175" s="8"/>
      <c r="Q175" s="1"/>
      <c r="R175" s="1"/>
      <c r="S175" s="1"/>
      <c r="T175" s="1"/>
      <c r="U175" s="1"/>
      <c r="V175" s="8"/>
      <c r="W175" s="1"/>
      <c r="X175" s="1"/>
      <c r="Y175" s="8"/>
      <c r="Z175" s="8"/>
      <c r="AA175" s="8"/>
      <c r="AB175" s="8"/>
      <c r="AC175" s="8"/>
      <c r="AD175" s="8"/>
      <c r="AE175" s="8"/>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8"/>
      <c r="BW175" s="8"/>
      <c r="BX175" s="8"/>
      <c r="BY175" s="8"/>
      <c r="BZ175" s="8"/>
      <c r="CA175" s="8"/>
      <c r="CB175" s="1"/>
      <c r="CC175" s="8"/>
      <c r="CD175" s="1"/>
      <c r="CE175" s="8"/>
      <c r="CF175" s="1"/>
      <c r="CG175" s="8"/>
      <c r="CH175" s="1"/>
    </row>
    <row r="176" spans="2:86" s="211" customFormat="1" ht="13.9" hidden="1">
      <c r="B176" s="1"/>
      <c r="C176" s="1"/>
      <c r="D176" s="1"/>
      <c r="E176" s="1"/>
      <c r="F176" s="1"/>
      <c r="G176" s="1"/>
      <c r="H176" s="8"/>
      <c r="I176" s="8"/>
      <c r="J176" s="8"/>
      <c r="K176" s="8"/>
      <c r="L176" s="8"/>
      <c r="M176" s="8"/>
      <c r="N176" s="8"/>
      <c r="O176" s="8"/>
      <c r="P176" s="8"/>
      <c r="Q176" s="1"/>
      <c r="R176" s="1"/>
      <c r="S176" s="1"/>
      <c r="T176" s="1"/>
      <c r="U176" s="1"/>
      <c r="V176" s="8"/>
      <c r="W176" s="1"/>
      <c r="X176" s="1"/>
      <c r="Y176" s="8"/>
      <c r="Z176" s="8"/>
      <c r="AA176" s="8"/>
      <c r="AB176" s="8"/>
      <c r="AC176" s="8"/>
      <c r="AD176" s="8"/>
      <c r="AE176" s="8"/>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8"/>
      <c r="BW176" s="8"/>
      <c r="BX176" s="8"/>
      <c r="BY176" s="8"/>
      <c r="BZ176" s="8"/>
      <c r="CA176" s="8"/>
      <c r="CB176" s="1"/>
      <c r="CC176" s="8"/>
      <c r="CD176" s="1"/>
      <c r="CE176" s="8"/>
      <c r="CF176" s="1"/>
      <c r="CG176" s="8"/>
      <c r="CH176" s="1"/>
    </row>
    <row r="177" spans="17:86" s="211" customFormat="1" ht="13.9" hidden="1">
      <c r="Q177" s="1"/>
      <c r="R177" s="1"/>
      <c r="S177" s="1"/>
      <c r="T177" s="1"/>
      <c r="U177" s="1"/>
      <c r="V177" s="8"/>
      <c r="W177" s="1"/>
      <c r="X177" s="1"/>
      <c r="Y177" s="8"/>
      <c r="Z177" s="8"/>
      <c r="AA177" s="8"/>
      <c r="AB177" s="8"/>
      <c r="AC177" s="8"/>
      <c r="AD177" s="8"/>
      <c r="AE177" s="8"/>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8"/>
      <c r="BW177" s="8"/>
      <c r="BX177" s="8"/>
      <c r="BY177" s="8"/>
      <c r="BZ177" s="8"/>
      <c r="CA177" s="8"/>
      <c r="CB177" s="1"/>
      <c r="CC177" s="8"/>
      <c r="CD177" s="1"/>
      <c r="CE177" s="8"/>
      <c r="CF177" s="1"/>
      <c r="CG177" s="8"/>
      <c r="CH177" s="1"/>
    </row>
    <row r="178" spans="17:86" s="211" customFormat="1" ht="13.9" hidden="1">
      <c r="Q178" s="1"/>
      <c r="R178" s="1"/>
      <c r="S178" s="1"/>
      <c r="T178" s="1"/>
      <c r="U178" s="1"/>
      <c r="V178" s="8"/>
      <c r="W178" s="1"/>
      <c r="X178" s="1"/>
      <c r="Y178" s="8"/>
      <c r="Z178" s="8"/>
      <c r="AA178" s="8"/>
      <c r="AB178" s="8"/>
      <c r="AC178" s="8"/>
      <c r="AD178" s="8"/>
      <c r="AE178" s="8"/>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8"/>
      <c r="BW178" s="8"/>
      <c r="BX178" s="8"/>
      <c r="BY178" s="8"/>
      <c r="BZ178" s="8"/>
      <c r="CA178" s="8"/>
      <c r="CB178" s="1"/>
      <c r="CC178" s="8"/>
      <c r="CD178" s="1"/>
      <c r="CE178" s="8"/>
      <c r="CF178" s="1"/>
      <c r="CG178" s="8"/>
      <c r="CH178" s="1"/>
    </row>
    <row r="179" spans="17:86" s="211" customFormat="1" ht="13.9" hidden="1">
      <c r="Q179" s="1"/>
      <c r="R179" s="1"/>
      <c r="S179" s="1"/>
      <c r="T179" s="1"/>
      <c r="U179" s="1"/>
      <c r="V179" s="8"/>
      <c r="W179" s="1"/>
      <c r="X179" s="1"/>
      <c r="Y179" s="8"/>
      <c r="Z179" s="8"/>
      <c r="AA179" s="8"/>
      <c r="AB179" s="8"/>
      <c r="AC179" s="8"/>
      <c r="AD179" s="8"/>
      <c r="AE179" s="8"/>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8"/>
      <c r="BW179" s="8"/>
      <c r="BX179" s="8"/>
      <c r="BY179" s="8"/>
      <c r="BZ179" s="8"/>
      <c r="CA179" s="8"/>
      <c r="CB179" s="1"/>
      <c r="CC179" s="8"/>
      <c r="CD179" s="1"/>
      <c r="CE179" s="8"/>
      <c r="CF179" s="1"/>
      <c r="CG179" s="8"/>
      <c r="CH179" s="1"/>
    </row>
    <row r="180" spans="17:86" ht="12.75" customHeight="1">
      <c r="Q180" s="1"/>
      <c r="R180" s="1"/>
      <c r="S180" s="1"/>
      <c r="T180" s="1"/>
      <c r="U180" s="1"/>
      <c r="V180" s="8"/>
      <c r="W180" s="1"/>
      <c r="X180" s="1"/>
      <c r="Y180" s="8"/>
      <c r="Z180" s="8"/>
      <c r="AA180" s="8"/>
      <c r="AB180" s="8"/>
      <c r="AC180" s="8"/>
      <c r="AD180" s="8"/>
      <c r="AE180" s="8"/>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8"/>
      <c r="BH180" s="8"/>
      <c r="BI180" s="8"/>
      <c r="BJ180" s="8"/>
      <c r="BK180" s="8"/>
      <c r="BL180" s="8"/>
      <c r="BM180" s="8"/>
      <c r="BN180" s="8"/>
      <c r="BO180" s="8"/>
      <c r="BP180" s="8"/>
      <c r="BQ180" s="8"/>
      <c r="BR180" s="8"/>
      <c r="BS180" s="8"/>
      <c r="BT180" s="8"/>
      <c r="BU180" s="8"/>
      <c r="BV180" s="8"/>
      <c r="BW180" s="8"/>
      <c r="BX180" s="8"/>
      <c r="BY180" s="8"/>
      <c r="BZ180" s="8"/>
      <c r="CA180" s="8"/>
      <c r="CB180" s="1"/>
      <c r="CC180" s="8"/>
      <c r="CD180" s="1"/>
      <c r="CE180" s="8"/>
      <c r="CF180" s="1"/>
      <c r="CG180" s="8"/>
      <c r="CH180" s="1"/>
    </row>
    <row r="181" spans="17:86" ht="12.75" customHeight="1">
      <c r="Q181" s="1"/>
      <c r="R181" s="1"/>
      <c r="S181" s="1"/>
      <c r="T181" s="1"/>
      <c r="U181" s="1"/>
      <c r="V181" s="8"/>
      <c r="W181" s="1"/>
      <c r="X181" s="1"/>
      <c r="Y181" s="8"/>
      <c r="Z181" s="8"/>
      <c r="AA181" s="8"/>
      <c r="AB181" s="8"/>
      <c r="AC181" s="8"/>
      <c r="AD181" s="8"/>
      <c r="AE181" s="8"/>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8"/>
      <c r="BH181" s="8"/>
      <c r="BI181" s="8"/>
      <c r="BJ181" s="8"/>
      <c r="BK181" s="8"/>
      <c r="BL181" s="8"/>
      <c r="BM181" s="8"/>
      <c r="BN181" s="8"/>
      <c r="BO181" s="8"/>
      <c r="BP181" s="8"/>
      <c r="BQ181" s="8"/>
      <c r="BR181" s="8"/>
      <c r="BS181" s="8"/>
      <c r="BT181" s="8"/>
      <c r="BU181" s="8"/>
      <c r="BV181" s="8"/>
      <c r="BW181" s="8"/>
      <c r="BX181" s="8"/>
      <c r="BY181" s="8"/>
      <c r="BZ181" s="8"/>
      <c r="CA181" s="8"/>
      <c r="CB181" s="1"/>
      <c r="CC181" s="8"/>
      <c r="CD181" s="1"/>
      <c r="CE181" s="8"/>
      <c r="CF181" s="1"/>
      <c r="CG181" s="8"/>
      <c r="CH181" s="1"/>
    </row>
    <row r="182" spans="17:86" ht="12.75" customHeight="1">
      <c r="Q182" s="1"/>
      <c r="R182" s="1"/>
      <c r="S182" s="1"/>
      <c r="T182" s="1"/>
      <c r="U182" s="1"/>
      <c r="V182" s="8"/>
      <c r="W182" s="1"/>
      <c r="X182" s="1"/>
      <c r="Y182" s="8"/>
      <c r="Z182" s="8"/>
      <c r="AA182" s="8"/>
      <c r="AB182" s="8"/>
      <c r="AC182" s="8"/>
      <c r="AD182" s="8"/>
      <c r="AE182" s="8"/>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8"/>
      <c r="BH182" s="8"/>
      <c r="BI182" s="8"/>
      <c r="BJ182" s="8"/>
      <c r="BK182" s="8"/>
      <c r="BL182" s="8"/>
      <c r="BM182" s="8"/>
      <c r="BN182" s="8"/>
      <c r="BO182" s="8"/>
      <c r="BP182" s="8"/>
      <c r="BQ182" s="8"/>
      <c r="BR182" s="8"/>
      <c r="BS182" s="8"/>
      <c r="BT182" s="8"/>
      <c r="BU182" s="8"/>
      <c r="BV182" s="8"/>
      <c r="BW182" s="8"/>
      <c r="BX182" s="8"/>
      <c r="BY182" s="8"/>
      <c r="BZ182" s="8"/>
      <c r="CA182" s="8"/>
      <c r="CB182" s="1"/>
      <c r="CC182" s="8"/>
      <c r="CD182" s="1"/>
      <c r="CE182" s="8"/>
      <c r="CF182" s="1"/>
      <c r="CG182" s="8"/>
      <c r="CH182" s="1"/>
    </row>
    <row r="183" spans="17:86" ht="12.75" customHeight="1">
      <c r="Q183" s="1"/>
      <c r="R183" s="1"/>
      <c r="S183" s="1"/>
      <c r="T183" s="1"/>
      <c r="U183" s="1"/>
      <c r="V183" s="8"/>
      <c r="W183" s="1"/>
      <c r="X183" s="1"/>
      <c r="Y183" s="8"/>
      <c r="Z183" s="8"/>
      <c r="AA183" s="8"/>
      <c r="AB183" s="8"/>
      <c r="AC183" s="8"/>
      <c r="AD183" s="8"/>
      <c r="AE183" s="8"/>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8"/>
      <c r="BH183" s="8"/>
      <c r="BI183" s="8"/>
      <c r="BJ183" s="8"/>
      <c r="BK183" s="8"/>
      <c r="BL183" s="8"/>
      <c r="BM183" s="8"/>
      <c r="BN183" s="8"/>
      <c r="BO183" s="8"/>
      <c r="BP183" s="8"/>
      <c r="BQ183" s="8"/>
      <c r="BR183" s="8"/>
      <c r="BS183" s="8"/>
      <c r="BT183" s="8"/>
      <c r="BU183" s="8"/>
      <c r="BV183" s="8"/>
      <c r="BW183" s="8"/>
      <c r="BX183" s="8"/>
      <c r="BY183" s="8"/>
      <c r="BZ183" s="8"/>
      <c r="CA183" s="8"/>
      <c r="CB183" s="1"/>
      <c r="CC183" s="8"/>
      <c r="CD183" s="1"/>
      <c r="CE183" s="8"/>
      <c r="CF183" s="1"/>
      <c r="CG183" s="8"/>
      <c r="CH183" s="1"/>
    </row>
    <row r="184" spans="17:86" ht="12.75" customHeight="1">
      <c r="Q184" s="1"/>
      <c r="R184" s="1"/>
      <c r="S184" s="1"/>
      <c r="T184" s="1"/>
      <c r="U184" s="1"/>
      <c r="V184" s="8"/>
      <c r="W184" s="1"/>
      <c r="X184" s="1"/>
      <c r="Y184" s="8"/>
      <c r="Z184" s="8"/>
      <c r="AA184" s="8"/>
      <c r="AB184" s="8"/>
      <c r="AC184" s="8"/>
      <c r="AD184" s="8"/>
      <c r="AE184" s="8"/>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8"/>
      <c r="BH184" s="8"/>
      <c r="BI184" s="8"/>
      <c r="BJ184" s="8"/>
      <c r="BK184" s="8"/>
      <c r="BL184" s="8"/>
      <c r="BM184" s="8"/>
      <c r="BN184" s="8"/>
      <c r="BO184" s="8"/>
      <c r="BP184" s="8"/>
      <c r="BQ184" s="8"/>
      <c r="BR184" s="8"/>
      <c r="BS184" s="8"/>
      <c r="BT184" s="8"/>
      <c r="BU184" s="8"/>
      <c r="BV184" s="8"/>
      <c r="BW184" s="8"/>
      <c r="BX184" s="8"/>
      <c r="BY184" s="8"/>
      <c r="BZ184" s="8"/>
      <c r="CA184" s="8"/>
      <c r="CB184" s="1"/>
      <c r="CC184" s="8"/>
      <c r="CD184" s="1"/>
      <c r="CE184" s="8"/>
      <c r="CF184" s="1"/>
      <c r="CG184" s="8"/>
      <c r="CH184" s="1"/>
    </row>
    <row r="185" spans="17:86" ht="12.75" customHeight="1">
      <c r="Q185" s="1"/>
      <c r="R185" s="1"/>
      <c r="S185" s="1"/>
      <c r="T185" s="1"/>
      <c r="U185" s="1"/>
      <c r="V185" s="8"/>
      <c r="W185" s="1"/>
      <c r="X185" s="1"/>
      <c r="Y185" s="8"/>
      <c r="Z185" s="8"/>
      <c r="AA185" s="8"/>
      <c r="AB185" s="8"/>
      <c r="AC185" s="8"/>
      <c r="AD185" s="8"/>
      <c r="AE185" s="8"/>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8"/>
      <c r="BH185" s="8"/>
      <c r="BI185" s="8"/>
      <c r="BJ185" s="8"/>
      <c r="BK185" s="8"/>
      <c r="BL185" s="8"/>
      <c r="BM185" s="8"/>
      <c r="BN185" s="8"/>
      <c r="BO185" s="8"/>
      <c r="BP185" s="8"/>
      <c r="BQ185" s="8"/>
      <c r="BR185" s="8"/>
      <c r="BS185" s="8"/>
      <c r="BT185" s="8"/>
      <c r="BU185" s="8"/>
      <c r="BV185" s="8"/>
      <c r="BW185" s="8"/>
      <c r="BX185" s="8"/>
      <c r="BY185" s="8"/>
      <c r="BZ185" s="8"/>
      <c r="CA185" s="8"/>
      <c r="CB185" s="1"/>
      <c r="CC185" s="8"/>
      <c r="CD185" s="1"/>
      <c r="CE185" s="8"/>
      <c r="CF185" s="1"/>
      <c r="CG185" s="8"/>
      <c r="CH185" s="1"/>
    </row>
  </sheetData>
  <protectedRanges>
    <protectedRange sqref="BG40:BQ61 BM81:BM110 AM116:AO143 BQ3:BZ30 T3:AC30" name="Expected"/>
    <protectedRange sqref="H3:S30" name="Year5Range"/>
  </protectedRanges>
  <mergeCells count="41">
    <mergeCell ref="B147:K161"/>
    <mergeCell ref="B123:B134"/>
    <mergeCell ref="C123:D125"/>
    <mergeCell ref="C126:D128"/>
    <mergeCell ref="C129:D131"/>
    <mergeCell ref="C132:D134"/>
    <mergeCell ref="B135:B141"/>
    <mergeCell ref="C135:D137"/>
    <mergeCell ref="C138:D141"/>
    <mergeCell ref="C113:D113"/>
    <mergeCell ref="E113:G113"/>
    <mergeCell ref="B114:B122"/>
    <mergeCell ref="C114:D115"/>
    <mergeCell ref="C116:D119"/>
    <mergeCell ref="C120:D122"/>
    <mergeCell ref="B39:D39"/>
    <mergeCell ref="E39:H39"/>
    <mergeCell ref="I39:K39"/>
    <mergeCell ref="B40:D40"/>
    <mergeCell ref="E40:H40"/>
    <mergeCell ref="I40:K40"/>
    <mergeCell ref="B38:K38"/>
    <mergeCell ref="B12:B23"/>
    <mergeCell ref="C12:D14"/>
    <mergeCell ref="C15:D17"/>
    <mergeCell ref="C18:D20"/>
    <mergeCell ref="C21:D23"/>
    <mergeCell ref="B24:B30"/>
    <mergeCell ref="C24:D26"/>
    <mergeCell ref="C27:D30"/>
    <mergeCell ref="B31:G31"/>
    <mergeCell ref="B32:G32"/>
    <mergeCell ref="B33:G33"/>
    <mergeCell ref="B34:F34"/>
    <mergeCell ref="B36:C37"/>
    <mergeCell ref="C2:D2"/>
    <mergeCell ref="E2:G2"/>
    <mergeCell ref="B3:B11"/>
    <mergeCell ref="C3:D4"/>
    <mergeCell ref="C5:D8"/>
    <mergeCell ref="C9:D11"/>
  </mergeCells>
  <conditionalFormatting sqref="D46:D48 F46:F48 H46:H48 J46:J48">
    <cfRule type="containsErrors" dxfId="89" priority="17">
      <formula>ISERROR(D46)</formula>
    </cfRule>
  </conditionalFormatting>
  <conditionalFormatting sqref="H114:I141">
    <cfRule type="containsText" dxfId="88" priority="7" operator="containsText" text="error">
      <formula>NOT(ISERROR(SEARCH("error",H114)))</formula>
    </cfRule>
  </conditionalFormatting>
  <conditionalFormatting sqref="H114:K141">
    <cfRule type="containsText" dxfId="87" priority="8" operator="containsText" text="80">
      <formula>NOT(ISERROR(SEARCH("80",H114)))</formula>
    </cfRule>
    <cfRule type="containsText" dxfId="86" priority="9" operator="containsText" text="60-79">
      <formula>NOT(ISERROR(SEARCH("60-79",H114)))</formula>
    </cfRule>
    <cfRule type="containsText" dxfId="85" priority="10" operator="containsText" text="&lt;60">
      <formula>NOT(ISERROR(SEARCH("&lt;60",H114)))</formula>
    </cfRule>
  </conditionalFormatting>
  <conditionalFormatting sqref="H3:R30">
    <cfRule type="containsText" dxfId="84" priority="11" operator="containsText" text="*80">
      <formula>NOT(ISERROR(SEARCH("*80",H3)))</formula>
    </cfRule>
    <cfRule type="containsText" dxfId="83" priority="12" operator="containsText" text="60-79">
      <formula>NOT(ISERROR(SEARCH("60-79",H3)))</formula>
    </cfRule>
    <cfRule type="containsText" dxfId="82" priority="13" operator="containsText" text="&lt;60">
      <formula>NOT(ISERROR(SEARCH("&lt;60",H3)))</formula>
    </cfRule>
  </conditionalFormatting>
  <conditionalFormatting sqref="I145">
    <cfRule type="containsText" dxfId="81" priority="1" operator="containsText" text="80">
      <formula>NOT(ISERROR(SEARCH("80",I145)))</formula>
    </cfRule>
    <cfRule type="containsText" dxfId="80" priority="2" operator="containsText" text="60-79">
      <formula>NOT(ISERROR(SEARCH("60-79",I145)))</formula>
    </cfRule>
    <cfRule type="containsText" dxfId="79" priority="3" operator="containsText" text="&lt;60">
      <formula>NOT(ISERROR(SEARCH("&lt;60",I145)))</formula>
    </cfRule>
  </conditionalFormatting>
  <conditionalFormatting sqref="T3:AC30 AF3:AO30 AQ3:AQ30 BE3:BO30 BQ3:BZ30">
    <cfRule type="containsText" dxfId="78" priority="14" operator="containsText" text="*80">
      <formula>NOT(ISERROR(SEARCH("*80",T3)))</formula>
    </cfRule>
    <cfRule type="containsText" dxfId="77" priority="15" operator="containsText" text="60-79">
      <formula>NOT(ISERROR(SEARCH("60-79",T3)))</formula>
    </cfRule>
    <cfRule type="containsText" dxfId="76" priority="16" operator="containsText" text="&lt;60">
      <formula>NOT(ISERROR(SEARCH("&lt;60",T3)))</formula>
    </cfRule>
  </conditionalFormatting>
  <dataValidations count="2">
    <dataValidation type="list" allowBlank="1" showInputMessage="1" showErrorMessage="1" errorTitle="Error in entry" error="Please use list items only." sqref="T3:AC30 H3:R30" xr:uid="{21FA2E71-6676-424F-B9B5-F4A227941810}">
      <formula1>ValidDepts</formula1>
    </dataValidation>
    <dataValidation allowBlank="1" showInputMessage="1" showErrorMessage="1" errorTitle="Error in entry" error="Please use list items only." sqref="BG40:BQ61 BE38:BO38 BE31:BO34 AP116:AZ143 BQ31:BZ34 AF3:AO33" xr:uid="{B4C1AFB7-953D-4AC9-884F-523525C548CB}"/>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11"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FA61-76E9-449D-AB4A-9FDDFF78FAA2}">
  <sheetPr>
    <pageSetUpPr fitToPage="1"/>
  </sheetPr>
  <dimension ref="A1:CI185"/>
  <sheetViews>
    <sheetView showGridLines="0" zoomScale="80" zoomScaleNormal="80" zoomScaleSheetLayoutView="80" zoomScalePageLayoutView="25" workbookViewId="0"/>
  </sheetViews>
  <sheetFormatPr defaultColWidth="0" defaultRowHeight="0" customHeight="1" zeroHeight="1"/>
  <cols>
    <col min="1" max="1" width="2.7109375" style="210" customWidth="1"/>
    <col min="2" max="2" width="11.42578125" style="210" customWidth="1"/>
    <col min="3" max="6" width="10.7109375" style="210" customWidth="1"/>
    <col min="7" max="7" width="20.42578125" style="210" customWidth="1"/>
    <col min="8" max="13" width="10.7109375" style="211" customWidth="1"/>
    <col min="14" max="16" width="10.7109375" style="211" hidden="1" customWidth="1"/>
    <col min="17" max="18" width="10.7109375" style="210" hidden="1" customWidth="1"/>
    <col min="19" max="19" width="2.7109375" style="210" customWidth="1"/>
    <col min="20" max="21" width="10.7109375" style="210" customWidth="1"/>
    <col min="22" max="22" width="10.7109375" style="211" customWidth="1"/>
    <col min="23" max="23" width="10.7109375" style="210" customWidth="1"/>
    <col min="24" max="24" width="11.7109375" style="210" customWidth="1"/>
    <col min="25" max="29" width="10.7109375" style="211" hidden="1" customWidth="1"/>
    <col min="30" max="30" width="2.7109375" style="211" customWidth="1"/>
    <col min="31" max="31" width="0.42578125" style="211" customWidth="1"/>
    <col min="32" max="32" width="9.85546875" style="210" hidden="1" customWidth="1"/>
    <col min="33" max="35" width="4.85546875" style="210" hidden="1" customWidth="1"/>
    <col min="36" max="36" width="5" style="210" hidden="1" customWidth="1"/>
    <col min="37" max="41" width="4.85546875" style="210" hidden="1" customWidth="1"/>
    <col min="42" max="43" width="0.28515625" style="210" hidden="1" customWidth="1"/>
    <col min="44" max="44" width="29" style="210" hidden="1" customWidth="1"/>
    <col min="45" max="45" width="14.5703125" style="210" hidden="1" customWidth="1"/>
    <col min="46" max="46" width="16.42578125" style="210" hidden="1" customWidth="1"/>
    <col min="47" max="47" width="13.140625" style="210" hidden="1" customWidth="1"/>
    <col min="48" max="48" width="16.42578125" style="210" hidden="1" customWidth="1"/>
    <col min="49" max="49" width="13" style="210" hidden="1" customWidth="1"/>
    <col min="50" max="50" width="13.140625" style="210" hidden="1" customWidth="1"/>
    <col min="51" max="51" width="0.28515625" style="210" hidden="1" customWidth="1"/>
    <col min="52" max="52" width="31" style="210" hidden="1" customWidth="1"/>
    <col min="53" max="53" width="9.85546875" style="210" hidden="1" customWidth="1"/>
    <col min="54" max="55" width="0.28515625" style="210" hidden="1" customWidth="1"/>
    <col min="56" max="56" width="24.5703125" style="210" hidden="1" customWidth="1"/>
    <col min="57" max="57" width="37.42578125" style="210" hidden="1" customWidth="1"/>
    <col min="58" max="58" width="6.7109375" style="210" hidden="1" customWidth="1"/>
    <col min="59" max="60" width="6.7109375" style="211" hidden="1" customWidth="1"/>
    <col min="61" max="67" width="5.5703125" style="211" hidden="1" customWidth="1"/>
    <col min="68" max="68" width="24.5703125" style="211" hidden="1" customWidth="1"/>
    <col min="69" max="69" width="39.7109375" style="211" hidden="1" customWidth="1"/>
    <col min="70" max="73" width="6.7109375" style="211" hidden="1" customWidth="1"/>
    <col min="74" max="78" width="5.5703125" style="211" hidden="1" customWidth="1"/>
    <col min="79" max="79" width="0.28515625" style="211" hidden="1" customWidth="1"/>
    <col min="80" max="80" width="0.28515625" style="210" hidden="1" customWidth="1"/>
    <col min="81" max="81" width="0.28515625" style="211" hidden="1" customWidth="1"/>
    <col min="82" max="82" width="0.28515625" style="210" hidden="1" customWidth="1"/>
    <col min="83" max="83" width="0.28515625" style="211" hidden="1" customWidth="1"/>
    <col min="84" max="84" width="0.28515625" style="210" hidden="1" customWidth="1"/>
    <col min="85" max="85" width="0.28515625" style="211" hidden="1" customWidth="1"/>
    <col min="86" max="86" width="0.28515625" style="210" hidden="1" customWidth="1"/>
    <col min="87" max="87" width="0.28515625" style="211" hidden="1" customWidth="1"/>
    <col min="88" max="16384" width="0.28515625" style="210" hidden="1"/>
  </cols>
  <sheetData>
    <row r="1" spans="2:87" ht="7.15" customHeight="1" thickBot="1">
      <c r="B1" s="1"/>
      <c r="C1" s="1"/>
      <c r="D1" s="1"/>
      <c r="E1" s="1"/>
      <c r="F1" s="1"/>
      <c r="G1" s="1"/>
      <c r="H1" s="2"/>
      <c r="I1" s="3"/>
      <c r="J1" s="3"/>
      <c r="K1" s="3"/>
      <c r="L1" s="3"/>
      <c r="M1" s="4"/>
      <c r="N1" s="4"/>
      <c r="O1" s="4"/>
      <c r="P1" s="4"/>
      <c r="Q1" s="1"/>
      <c r="R1" s="1"/>
      <c r="S1" s="1"/>
      <c r="T1" s="1"/>
      <c r="U1" s="1"/>
      <c r="V1" s="3"/>
      <c r="W1" s="1"/>
      <c r="X1" s="1"/>
      <c r="Y1" s="3"/>
      <c r="Z1" s="3"/>
      <c r="AA1" s="3"/>
      <c r="AB1" s="3"/>
      <c r="AC1" s="3"/>
      <c r="AD1" s="3"/>
      <c r="AE1" s="3"/>
      <c r="AF1" s="1"/>
      <c r="AG1" s="1"/>
      <c r="AH1" s="1"/>
      <c r="AI1" s="1"/>
      <c r="AJ1" s="1"/>
      <c r="AK1" s="1"/>
      <c r="AL1" s="1"/>
      <c r="AM1" s="1"/>
      <c r="AN1" s="1"/>
      <c r="AO1" s="1"/>
      <c r="AP1" s="1"/>
      <c r="AQ1" s="1"/>
      <c r="AR1" s="5" t="s">
        <v>34</v>
      </c>
      <c r="AS1" s="5"/>
      <c r="AT1" s="1"/>
      <c r="AU1" s="1"/>
      <c r="AV1" s="1"/>
      <c r="AW1" s="1"/>
      <c r="AX1" s="1"/>
      <c r="AY1" s="1"/>
      <c r="AZ1" s="1" t="s">
        <v>35</v>
      </c>
      <c r="BA1" s="1"/>
      <c r="BB1" s="1"/>
      <c r="BC1" s="1"/>
      <c r="BD1" s="1"/>
      <c r="BE1" s="5" t="s">
        <v>36</v>
      </c>
      <c r="BF1" s="5"/>
      <c r="BG1" s="6"/>
      <c r="BH1" s="7"/>
      <c r="BI1" s="3"/>
      <c r="BJ1" s="3"/>
      <c r="BK1" s="3"/>
      <c r="BL1" s="8"/>
      <c r="BM1" s="8"/>
      <c r="BN1" s="8"/>
      <c r="BO1" s="4"/>
      <c r="BP1" s="4"/>
      <c r="BQ1" s="9" t="s">
        <v>37</v>
      </c>
      <c r="BR1" s="10"/>
      <c r="BS1" s="10"/>
      <c r="BT1" s="10"/>
      <c r="BU1" s="11"/>
      <c r="BV1" s="8"/>
      <c r="BW1" s="8"/>
      <c r="BX1" s="8"/>
      <c r="BY1" s="8"/>
      <c r="BZ1" s="8"/>
      <c r="CA1" s="8"/>
      <c r="CB1" s="1"/>
      <c r="CC1" s="3"/>
      <c r="CD1" s="1"/>
      <c r="CE1" s="3"/>
      <c r="CF1" s="1"/>
      <c r="CG1" s="3"/>
      <c r="CH1" s="1"/>
      <c r="CI1" s="3"/>
    </row>
    <row r="2" spans="2:87" ht="41.65" customHeight="1" thickBot="1">
      <c r="B2" s="12" t="s">
        <v>38</v>
      </c>
      <c r="C2" s="279" t="s">
        <v>39</v>
      </c>
      <c r="D2" s="280"/>
      <c r="E2" s="279" t="s">
        <v>40</v>
      </c>
      <c r="F2" s="281"/>
      <c r="G2" s="280"/>
      <c r="H2" s="146" t="s">
        <v>41</v>
      </c>
      <c r="I2" s="145" t="s">
        <v>42</v>
      </c>
      <c r="J2" s="147" t="s">
        <v>43</v>
      </c>
      <c r="K2" s="153" t="s">
        <v>44</v>
      </c>
      <c r="L2" s="148" t="s">
        <v>45</v>
      </c>
      <c r="M2" s="13" t="s">
        <v>46</v>
      </c>
      <c r="N2" s="13" t="s">
        <v>47</v>
      </c>
      <c r="O2" s="13" t="s">
        <v>48</v>
      </c>
      <c r="P2" s="13" t="s">
        <v>49</v>
      </c>
      <c r="Q2" s="13" t="s">
        <v>50</v>
      </c>
      <c r="R2" s="14" t="s">
        <v>51</v>
      </c>
      <c r="S2" s="1"/>
      <c r="T2" s="146" t="s">
        <v>52</v>
      </c>
      <c r="U2" s="150" t="s">
        <v>53</v>
      </c>
      <c r="V2" s="154" t="s">
        <v>54</v>
      </c>
      <c r="W2" s="149" t="s">
        <v>55</v>
      </c>
      <c r="X2" s="151" t="s">
        <v>56</v>
      </c>
      <c r="Y2" s="15" t="s">
        <v>57</v>
      </c>
      <c r="Z2" s="15" t="s">
        <v>58</v>
      </c>
      <c r="AA2" s="15" t="s">
        <v>59</v>
      </c>
      <c r="AB2" s="15" t="s">
        <v>60</v>
      </c>
      <c r="AC2" s="15" t="s">
        <v>61</v>
      </c>
      <c r="AD2" s="8"/>
      <c r="AE2" s="8"/>
      <c r="AF2" s="16" t="s">
        <v>62</v>
      </c>
      <c r="AG2" s="16" t="s">
        <v>63</v>
      </c>
      <c r="AH2" s="16" t="s">
        <v>64</v>
      </c>
      <c r="AI2" s="16" t="s">
        <v>65</v>
      </c>
      <c r="AJ2" s="16" t="s">
        <v>66</v>
      </c>
      <c r="AK2" s="16" t="s">
        <v>67</v>
      </c>
      <c r="AL2" s="16" t="s">
        <v>68</v>
      </c>
      <c r="AM2" s="16" t="s">
        <v>69</v>
      </c>
      <c r="AN2" s="16" t="s">
        <v>70</v>
      </c>
      <c r="AO2" s="16" t="s">
        <v>71</v>
      </c>
      <c r="AP2" s="1"/>
      <c r="AQ2" s="1"/>
      <c r="AR2" s="17" t="s">
        <v>72</v>
      </c>
      <c r="AS2" s="17" t="s">
        <v>73</v>
      </c>
      <c r="AT2" s="17" t="s">
        <v>74</v>
      </c>
      <c r="AU2" s="17" t="s">
        <v>75</v>
      </c>
      <c r="AV2" s="17" t="s">
        <v>76</v>
      </c>
      <c r="AW2" s="17" t="s">
        <v>77</v>
      </c>
      <c r="AX2" s="17" t="s">
        <v>78</v>
      </c>
      <c r="AY2" s="1"/>
      <c r="AZ2" s="1" t="s">
        <v>79</v>
      </c>
      <c r="BA2" s="1" t="s">
        <v>80</v>
      </c>
      <c r="BB2" s="1"/>
      <c r="BC2" s="1"/>
      <c r="BD2" s="1"/>
      <c r="BE2" s="18" t="s">
        <v>81</v>
      </c>
      <c r="BF2" s="18" t="s">
        <v>82</v>
      </c>
      <c r="BG2" s="18" t="s">
        <v>83</v>
      </c>
      <c r="BH2" s="18" t="s">
        <v>84</v>
      </c>
      <c r="BI2" s="18" t="s">
        <v>85</v>
      </c>
      <c r="BJ2" s="18" t="s">
        <v>86</v>
      </c>
      <c r="BK2" s="18" t="s">
        <v>87</v>
      </c>
      <c r="BL2" s="18" t="s">
        <v>88</v>
      </c>
      <c r="BM2" s="18" t="s">
        <v>89</v>
      </c>
      <c r="BN2" s="18" t="s">
        <v>90</v>
      </c>
      <c r="BO2" s="18" t="s">
        <v>91</v>
      </c>
      <c r="BP2" s="8"/>
      <c r="BQ2" s="19" t="s">
        <v>92</v>
      </c>
      <c r="BR2" s="19" t="s">
        <v>93</v>
      </c>
      <c r="BS2" s="19" t="s">
        <v>94</v>
      </c>
      <c r="BT2" s="19" t="s">
        <v>95</v>
      </c>
      <c r="BU2" s="19" t="s">
        <v>96</v>
      </c>
      <c r="BV2" s="19" t="s">
        <v>97</v>
      </c>
      <c r="BW2" s="19" t="s">
        <v>98</v>
      </c>
      <c r="BX2" s="19" t="s">
        <v>99</v>
      </c>
      <c r="BY2" s="19" t="s">
        <v>100</v>
      </c>
      <c r="BZ2" s="19" t="s">
        <v>101</v>
      </c>
      <c r="CA2" s="8"/>
      <c r="CB2" s="1"/>
      <c r="CC2" s="8"/>
      <c r="CD2" s="1"/>
      <c r="CE2" s="8"/>
      <c r="CF2" s="1"/>
      <c r="CG2" s="8"/>
      <c r="CH2" s="1"/>
      <c r="CI2" s="8"/>
    </row>
    <row r="3" spans="2:87" ht="13.5" customHeight="1" thickBot="1">
      <c r="B3" s="282">
        <v>1</v>
      </c>
      <c r="C3" s="363" t="s">
        <v>102</v>
      </c>
      <c r="D3" s="364"/>
      <c r="E3" s="365" t="s">
        <v>103</v>
      </c>
      <c r="F3" s="21"/>
      <c r="G3" s="22"/>
      <c r="H3" s="366" t="s">
        <v>105</v>
      </c>
      <c r="I3" s="366" t="s">
        <v>105</v>
      </c>
      <c r="J3" s="366" t="s">
        <v>105</v>
      </c>
      <c r="K3" s="366" t="s">
        <v>105</v>
      </c>
      <c r="L3" s="366" t="s">
        <v>105</v>
      </c>
      <c r="M3" s="366" t="s">
        <v>105</v>
      </c>
      <c r="N3" s="24" t="s">
        <v>105</v>
      </c>
      <c r="O3" s="24" t="s">
        <v>105</v>
      </c>
      <c r="P3" s="24" t="s">
        <v>105</v>
      </c>
      <c r="Q3" s="24" t="s">
        <v>105</v>
      </c>
      <c r="R3" s="26" t="s">
        <v>105</v>
      </c>
      <c r="S3" s="1"/>
      <c r="T3" s="367" t="s">
        <v>105</v>
      </c>
      <c r="U3" s="367" t="s">
        <v>105</v>
      </c>
      <c r="V3" s="367" t="s">
        <v>105</v>
      </c>
      <c r="W3" s="367" t="s">
        <v>105</v>
      </c>
      <c r="X3" s="367" t="s">
        <v>105</v>
      </c>
      <c r="Y3" s="368" t="s">
        <v>105</v>
      </c>
      <c r="Z3" s="368" t="s">
        <v>105</v>
      </c>
      <c r="AA3" s="368" t="s">
        <v>105</v>
      </c>
      <c r="AB3" s="368" t="s">
        <v>105</v>
      </c>
      <c r="AC3" s="368" t="s">
        <v>105</v>
      </c>
      <c r="AD3" s="8"/>
      <c r="AE3" s="8"/>
      <c r="AF3" s="27" t="str">
        <f t="shared" ref="AF3:AO28" si="0">IFERROR(IF(I3="---","",IF(T3="---","No Target Set",IF(BQ3=BF3,"On Target",IF(BQ3&gt;BF3,"Behind",IF(BQ3&lt;BF3,"Ahead"))))),"")</f>
        <v/>
      </c>
      <c r="AG3" s="27" t="str">
        <f t="shared" si="0"/>
        <v/>
      </c>
      <c r="AH3" s="27" t="str">
        <f t="shared" si="0"/>
        <v/>
      </c>
      <c r="AI3" s="27" t="str">
        <f t="shared" si="0"/>
        <v/>
      </c>
      <c r="AJ3" s="27" t="str">
        <f t="shared" si="0"/>
        <v/>
      </c>
      <c r="AK3" s="27" t="str">
        <f t="shared" si="0"/>
        <v/>
      </c>
      <c r="AL3" s="27" t="str">
        <f t="shared" si="0"/>
        <v/>
      </c>
      <c r="AM3" s="27" t="str">
        <f t="shared" si="0"/>
        <v/>
      </c>
      <c r="AN3" s="27" t="str">
        <f t="shared" si="0"/>
        <v/>
      </c>
      <c r="AO3" s="27" t="str">
        <f t="shared" si="0"/>
        <v/>
      </c>
      <c r="AP3" s="1"/>
      <c r="AQ3" s="28"/>
      <c r="AR3" s="29" t="s">
        <v>107</v>
      </c>
      <c r="AS3" s="30" t="str">
        <f t="shared" ref="AS3:AS30" si="1">_xlfn.IFNA(LOOKUP(2,1/(H3:R3&lt;&gt;"---"),H3:R3),"---")</f>
        <v>---</v>
      </c>
      <c r="AT3" s="50" t="e">
        <f>VALUE(IF(AS3="---","",VLOOKUP(AS3,List167834567910231213141516172345674568[],2,FALSE)))</f>
        <v>#VALUE!</v>
      </c>
      <c r="AU3" s="1" t="str">
        <f t="shared" ref="AU3:AU30" si="2">_xlfn.IFNA(LOOKUP(2,1/(H3:Q3&lt;&gt;"---"),S3:AA3),"---")</f>
        <v>---</v>
      </c>
      <c r="AV3" s="1" t="e">
        <f>VALUE(IF(AU3="---","",VLOOKUP(AU3,List167834567910231213141516172345674568[],2,FALSE)))</f>
        <v>#VALUE!</v>
      </c>
      <c r="AW3" s="1" t="str">
        <f>_xlfn.IFNA(LOOKUP(2,1/(AF3:AO3&lt;&gt;""),AF3:AO3),"---")</f>
        <v>---</v>
      </c>
      <c r="AX3" s="1" t="str">
        <f t="shared" ref="AX3:AX30" si="3">_xlfn.IFNA(LOOKUP(2,1/(H3:R3&lt;&gt;"---"),H$2:R$2),"---")</f>
        <v>---</v>
      </c>
      <c r="AY3" s="1"/>
      <c r="AZ3" s="31" t="s">
        <v>105</v>
      </c>
      <c r="BA3" s="1"/>
      <c r="BB3" s="1"/>
      <c r="BC3" s="1"/>
      <c r="BD3" s="29" t="s">
        <v>107</v>
      </c>
      <c r="BE3" s="161" t="str">
        <f>IF(H3="---","",VLOOKUP(H3,List167834567910231213141516172345674568[],2,FALSE))</f>
        <v/>
      </c>
      <c r="BF3" s="161" t="str">
        <f>IF(I3="---","",VLOOKUP(I3,List167834567910231213141516172345674568[],2,FALSE))</f>
        <v/>
      </c>
      <c r="BG3" s="161" t="str">
        <f>IF(J3="---","",VLOOKUP(J3,List167834567910231213141516172345674568[],2,FALSE))</f>
        <v/>
      </c>
      <c r="BH3" s="161" t="str">
        <f>IF(K3="---","",VLOOKUP(K3,List167834567910231213141516172345674568[],2,FALSE))</f>
        <v/>
      </c>
      <c r="BI3" s="161" t="str">
        <f>IF(L3="---","",VLOOKUP(L3,List167834567910231213141516172345674568[],2,FALSE))</f>
        <v/>
      </c>
      <c r="BJ3" s="161" t="str">
        <f>IF(M3="---","",VLOOKUP(M3,List167834567910231213141516172345674568[],2,FALSE))</f>
        <v/>
      </c>
      <c r="BK3" s="161" t="str">
        <f>IF(N3="---","",VLOOKUP(N3,List167834567910231213141516172345674568[],2,FALSE))</f>
        <v/>
      </c>
      <c r="BL3" s="161" t="str">
        <f>IF(O3="---","",VLOOKUP(O3,List167834567910231213141516172345674568[],2,FALSE))</f>
        <v/>
      </c>
      <c r="BM3" s="161" t="str">
        <f>IF(P3="---","",VLOOKUP(P3,List167834567910231213141516172345674568[],2,FALSE))</f>
        <v/>
      </c>
      <c r="BN3" s="161" t="str">
        <f>IF(Q3="---","",VLOOKUP(Q3,List167834567910231213141516172345674568[],2,FALSE))</f>
        <v/>
      </c>
      <c r="BO3" s="161" t="str">
        <f>IF(R3="---","",VLOOKUP(R3,List167834567910231213141516172345674568[],2,FALSE))</f>
        <v/>
      </c>
      <c r="BP3" s="29" t="s">
        <v>107</v>
      </c>
      <c r="BQ3" s="161" t="str">
        <f>IF(T3="---","",VLOOKUP(T3,List167834567910231213141516172345674568[],2,FALSE))</f>
        <v/>
      </c>
      <c r="BR3" s="161" t="str">
        <f>IF(U3="---","",VLOOKUP(U3,List167834567910231213141516172345674568[],2,FALSE))</f>
        <v/>
      </c>
      <c r="BS3" s="161" t="str">
        <f>IF(V3="---","",VLOOKUP(V3,List167834567910231213141516172345674568[],2,FALSE))</f>
        <v/>
      </c>
      <c r="BT3" s="161" t="str">
        <f>IF(W3="---","",VLOOKUP(W3,List167834567910231213141516172345674568[],2,FALSE))</f>
        <v/>
      </c>
      <c r="BU3" s="161" t="str">
        <f>IF(X3="---","",VLOOKUP(X3,List167834567910231213141516172345674568[],2,FALSE))</f>
        <v/>
      </c>
      <c r="BV3" s="161" t="str">
        <f>IF(Y3="---","",VLOOKUP(Y3,List167834567910231213141516172345674568[],2,FALSE))</f>
        <v/>
      </c>
      <c r="BW3" s="161" t="str">
        <f>IF(Z3="---","",VLOOKUP(Z3,List167834567910231213141516172345674568[],2,FALSE))</f>
        <v/>
      </c>
      <c r="BX3" s="161" t="str">
        <f>IF(AA3="---","",VLOOKUP(AA3,List167834567910231213141516172345674568[],2,FALSE))</f>
        <v/>
      </c>
      <c r="BY3" s="161" t="str">
        <f>IF(AB3="---","",VLOOKUP(AB3,List167834567910231213141516172345674568[],2,FALSE))</f>
        <v/>
      </c>
      <c r="BZ3" s="161" t="str">
        <f>IF(AC3="---","",VLOOKUP(AC3,List167834567910231213141516172345674568[],2,FALSE))</f>
        <v/>
      </c>
      <c r="CA3" s="8"/>
      <c r="CB3" s="1"/>
      <c r="CC3" s="8"/>
      <c r="CD3" s="1"/>
      <c r="CE3" s="8"/>
      <c r="CF3" s="1"/>
      <c r="CG3" s="8"/>
      <c r="CH3" s="1"/>
      <c r="CI3" s="8"/>
    </row>
    <row r="4" spans="2:87" ht="13.5" customHeight="1" thickBot="1">
      <c r="B4" s="283"/>
      <c r="C4" s="369"/>
      <c r="D4" s="370"/>
      <c r="E4" s="365" t="s">
        <v>108</v>
      </c>
      <c r="F4" s="21"/>
      <c r="G4" s="22"/>
      <c r="H4" s="367" t="s">
        <v>105</v>
      </c>
      <c r="I4" s="367" t="s">
        <v>105</v>
      </c>
      <c r="J4" s="367" t="s">
        <v>105</v>
      </c>
      <c r="K4" s="367" t="s">
        <v>105</v>
      </c>
      <c r="L4" s="367" t="s">
        <v>105</v>
      </c>
      <c r="M4" s="367" t="s">
        <v>105</v>
      </c>
      <c r="N4" s="25" t="s">
        <v>105</v>
      </c>
      <c r="O4" s="25" t="s">
        <v>105</v>
      </c>
      <c r="P4" s="25" t="s">
        <v>105</v>
      </c>
      <c r="Q4" s="25" t="s">
        <v>105</v>
      </c>
      <c r="R4" s="32" t="s">
        <v>105</v>
      </c>
      <c r="S4" s="1"/>
      <c r="T4" s="367" t="s">
        <v>105</v>
      </c>
      <c r="U4" s="367" t="s">
        <v>105</v>
      </c>
      <c r="V4" s="367" t="s">
        <v>105</v>
      </c>
      <c r="W4" s="367" t="s">
        <v>105</v>
      </c>
      <c r="X4" s="367" t="s">
        <v>105</v>
      </c>
      <c r="Y4" s="371" t="s">
        <v>105</v>
      </c>
      <c r="Z4" s="371" t="s">
        <v>105</v>
      </c>
      <c r="AA4" s="371" t="s">
        <v>105</v>
      </c>
      <c r="AB4" s="371" t="s">
        <v>105</v>
      </c>
      <c r="AC4" s="371" t="s">
        <v>105</v>
      </c>
      <c r="AD4" s="8"/>
      <c r="AE4" s="8"/>
      <c r="AF4" s="27" t="str">
        <f t="shared" si="0"/>
        <v/>
      </c>
      <c r="AG4" s="27" t="str">
        <f t="shared" si="0"/>
        <v/>
      </c>
      <c r="AH4" s="27" t="str">
        <f t="shared" si="0"/>
        <v/>
      </c>
      <c r="AI4" s="27" t="str">
        <f t="shared" si="0"/>
        <v/>
      </c>
      <c r="AJ4" s="27" t="str">
        <f t="shared" si="0"/>
        <v/>
      </c>
      <c r="AK4" s="27" t="str">
        <f t="shared" si="0"/>
        <v/>
      </c>
      <c r="AL4" s="27" t="str">
        <f t="shared" si="0"/>
        <v/>
      </c>
      <c r="AM4" s="27" t="str">
        <f t="shared" si="0"/>
        <v/>
      </c>
      <c r="AN4" s="27" t="str">
        <f t="shared" si="0"/>
        <v/>
      </c>
      <c r="AO4" s="27" t="str">
        <f t="shared" si="0"/>
        <v/>
      </c>
      <c r="AP4" s="1"/>
      <c r="AQ4" s="28"/>
      <c r="AR4" s="29" t="s">
        <v>109</v>
      </c>
      <c r="AS4" s="30" t="str">
        <f t="shared" si="1"/>
        <v>---</v>
      </c>
      <c r="AT4" s="50" t="e">
        <f>VALUE(IF(AS4="---","",VLOOKUP(AS4,List167834567910231213141516172345674568[],2,FALSE)))</f>
        <v>#VALUE!</v>
      </c>
      <c r="AU4" s="1" t="str">
        <f t="shared" si="2"/>
        <v>---</v>
      </c>
      <c r="AV4" s="1" t="e">
        <f>VALUE(IF(AU4="---","",VLOOKUP(AU4,List167834567910231213141516172345674568[],2,FALSE)))</f>
        <v>#VALUE!</v>
      </c>
      <c r="AW4" s="1" t="str" cm="1">
        <f t="array" ref="AW4">_xlfn.IFNA(LOOKUP(2,1/(AF4:AO4&lt;&gt;""),AF4:AO4),"---")</f>
        <v>---</v>
      </c>
      <c r="AX4" s="1" t="str">
        <f t="shared" si="3"/>
        <v>---</v>
      </c>
      <c r="AY4" s="1"/>
      <c r="AZ4" s="33" t="s">
        <v>106</v>
      </c>
      <c r="BA4" s="1">
        <v>1</v>
      </c>
      <c r="BB4" s="1"/>
      <c r="BC4" s="1"/>
      <c r="BD4" s="29" t="s">
        <v>109</v>
      </c>
      <c r="BE4" s="161" t="str">
        <f>IF(H4="---","",VLOOKUP(H4,List167834567910231213141516172345674568[],2,FALSE))</f>
        <v/>
      </c>
      <c r="BF4" s="161" t="str">
        <f>IF(I4="---","",VLOOKUP(I4,List167834567910231213141516172345674568[],2,FALSE))</f>
        <v/>
      </c>
      <c r="BG4" s="161" t="str">
        <f>IF(J4="---","",VLOOKUP(J4,List167834567910231213141516172345674568[],2,FALSE))</f>
        <v/>
      </c>
      <c r="BH4" s="161" t="str">
        <f>IF(K4="---","",VLOOKUP(K4,List167834567910231213141516172345674568[],2,FALSE))</f>
        <v/>
      </c>
      <c r="BI4" s="161" t="str">
        <f>IF(L4="---","",VLOOKUP(L4,List167834567910231213141516172345674568[],2,FALSE))</f>
        <v/>
      </c>
      <c r="BJ4" s="161" t="str">
        <f>IF(M4="---","",VLOOKUP(M4,List167834567910231213141516172345674568[],2,FALSE))</f>
        <v/>
      </c>
      <c r="BK4" s="161" t="str">
        <f>IF(N4="---","",VLOOKUP(N4,List167834567910231213141516172345674568[],2,FALSE))</f>
        <v/>
      </c>
      <c r="BL4" s="161" t="str">
        <f>IF(O4="---","",VLOOKUP(O4,List167834567910231213141516172345674568[],2,FALSE))</f>
        <v/>
      </c>
      <c r="BM4" s="161" t="str">
        <f>IF(P4="---","",VLOOKUP(P4,List167834567910231213141516172345674568[],2,FALSE))</f>
        <v/>
      </c>
      <c r="BN4" s="161" t="str">
        <f>IF(Q4="---","",VLOOKUP(Q4,List167834567910231213141516172345674568[],2,FALSE))</f>
        <v/>
      </c>
      <c r="BO4" s="161" t="str">
        <f>IF(R4="---","",VLOOKUP(R4,List167834567910231213141516172345674568[],2,FALSE))</f>
        <v/>
      </c>
      <c r="BP4" s="29" t="s">
        <v>109</v>
      </c>
      <c r="BQ4" s="161" t="str">
        <f>IF(T4="---","",VLOOKUP(T4,List167834567910231213141516172345674568[],2,FALSE))</f>
        <v/>
      </c>
      <c r="BR4" s="161" t="str">
        <f>IF(U4="---","",VLOOKUP(U4,List167834567910231213141516172345674568[],2,FALSE))</f>
        <v/>
      </c>
      <c r="BS4" s="161" t="str">
        <f>IF(V4="---","",VLOOKUP(V4,List167834567910231213141516172345674568[],2,FALSE))</f>
        <v/>
      </c>
      <c r="BT4" s="161" t="str">
        <f>IF(W4="---","",VLOOKUP(W4,List167834567910231213141516172345674568[],2,FALSE))</f>
        <v/>
      </c>
      <c r="BU4" s="161" t="str">
        <f>IF(X4="---","",VLOOKUP(X4,List167834567910231213141516172345674568[],2,FALSE))</f>
        <v/>
      </c>
      <c r="BV4" s="161" t="str">
        <f>IF(Y4="---","",VLOOKUP(Y4,List167834567910231213141516172345674568[],2,FALSE))</f>
        <v/>
      </c>
      <c r="BW4" s="161" t="str">
        <f>IF(Z4="---","",VLOOKUP(Z4,List167834567910231213141516172345674568[],2,FALSE))</f>
        <v/>
      </c>
      <c r="BX4" s="161" t="str">
        <f>IF(AA4="---","",VLOOKUP(AA4,List167834567910231213141516172345674568[],2,FALSE))</f>
        <v/>
      </c>
      <c r="BY4" s="161" t="str">
        <f>IF(AB4="---","",VLOOKUP(AB4,List167834567910231213141516172345674568[],2,FALSE))</f>
        <v/>
      </c>
      <c r="BZ4" s="161" t="str">
        <f>IF(AC4="---","",VLOOKUP(AC4,List167834567910231213141516172345674568[],2,FALSE))</f>
        <v/>
      </c>
      <c r="CA4" s="8"/>
      <c r="CB4" s="1"/>
      <c r="CC4" s="8"/>
      <c r="CD4" s="1"/>
      <c r="CE4" s="8"/>
      <c r="CF4" s="1"/>
      <c r="CG4" s="8"/>
      <c r="CH4" s="1"/>
      <c r="CI4" s="8"/>
    </row>
    <row r="5" spans="2:87" ht="13.5" customHeight="1" thickBot="1">
      <c r="B5" s="283"/>
      <c r="C5" s="363" t="s">
        <v>231</v>
      </c>
      <c r="D5" s="364"/>
      <c r="E5" s="365" t="s">
        <v>111</v>
      </c>
      <c r="F5" s="21"/>
      <c r="G5" s="22"/>
      <c r="H5" s="367" t="s">
        <v>105</v>
      </c>
      <c r="I5" s="367" t="s">
        <v>105</v>
      </c>
      <c r="J5" s="367" t="s">
        <v>105</v>
      </c>
      <c r="K5" s="367" t="s">
        <v>105</v>
      </c>
      <c r="L5" s="367" t="s">
        <v>105</v>
      </c>
      <c r="M5" s="367" t="s">
        <v>105</v>
      </c>
      <c r="N5" s="25" t="s">
        <v>105</v>
      </c>
      <c r="O5" s="25" t="s">
        <v>105</v>
      </c>
      <c r="P5" s="25" t="s">
        <v>105</v>
      </c>
      <c r="Q5" s="25" t="s">
        <v>105</v>
      </c>
      <c r="R5" s="32" t="s">
        <v>105</v>
      </c>
      <c r="S5" s="1"/>
      <c r="T5" s="367" t="s">
        <v>105</v>
      </c>
      <c r="U5" s="367" t="s">
        <v>105</v>
      </c>
      <c r="V5" s="367" t="s">
        <v>105</v>
      </c>
      <c r="W5" s="367" t="s">
        <v>105</v>
      </c>
      <c r="X5" s="367" t="s">
        <v>105</v>
      </c>
      <c r="Y5" s="371" t="s">
        <v>105</v>
      </c>
      <c r="Z5" s="371" t="s">
        <v>105</v>
      </c>
      <c r="AA5" s="371" t="s">
        <v>105</v>
      </c>
      <c r="AB5" s="371" t="s">
        <v>105</v>
      </c>
      <c r="AC5" s="371" t="s">
        <v>105</v>
      </c>
      <c r="AD5" s="8"/>
      <c r="AE5" s="8"/>
      <c r="AF5" s="27" t="str">
        <f t="shared" si="0"/>
        <v/>
      </c>
      <c r="AG5" s="27" t="str">
        <f t="shared" si="0"/>
        <v/>
      </c>
      <c r="AH5" s="27" t="str">
        <f t="shared" si="0"/>
        <v/>
      </c>
      <c r="AI5" s="27" t="str">
        <f t="shared" si="0"/>
        <v/>
      </c>
      <c r="AJ5" s="27" t="str">
        <f t="shared" si="0"/>
        <v/>
      </c>
      <c r="AK5" s="27" t="str">
        <f t="shared" si="0"/>
        <v/>
      </c>
      <c r="AL5" s="27" t="str">
        <f t="shared" si="0"/>
        <v/>
      </c>
      <c r="AM5" s="27" t="str">
        <f t="shared" si="0"/>
        <v/>
      </c>
      <c r="AN5" s="27" t="str">
        <f t="shared" si="0"/>
        <v/>
      </c>
      <c r="AO5" s="27" t="str">
        <f t="shared" si="0"/>
        <v/>
      </c>
      <c r="AP5" s="1"/>
      <c r="AQ5" s="28"/>
      <c r="AR5" s="29" t="s">
        <v>113</v>
      </c>
      <c r="AS5" s="30" t="str">
        <f t="shared" si="1"/>
        <v>---</v>
      </c>
      <c r="AT5" s="50" t="e">
        <f>VALUE(IF(AS5="---","",VLOOKUP(AS5,List167834567910231213141516172345674568[],2,FALSE)))</f>
        <v>#VALUE!</v>
      </c>
      <c r="AU5" s="1" t="str">
        <f t="shared" si="2"/>
        <v>---</v>
      </c>
      <c r="AV5" s="1" t="e">
        <f>VALUE(IF(AU5="---","",VLOOKUP(AU5,List167834567910231213141516172345674568[],2,FALSE)))</f>
        <v>#VALUE!</v>
      </c>
      <c r="AW5" s="1" t="str">
        <f t="shared" ref="AW5:AW30" si="4">_xlfn.IFNA(LOOKUP(2,1/(AF5:AO5&lt;&gt;""),AF5:AO5),"---")</f>
        <v>---</v>
      </c>
      <c r="AX5" s="1" t="str">
        <f t="shared" si="3"/>
        <v>---</v>
      </c>
      <c r="AY5" s="1"/>
      <c r="AZ5" s="34" t="s">
        <v>104</v>
      </c>
      <c r="BA5" s="1">
        <v>0.5</v>
      </c>
      <c r="BB5" s="1"/>
      <c r="BC5" s="1"/>
      <c r="BD5" s="29" t="s">
        <v>113</v>
      </c>
      <c r="BE5" s="161" t="str">
        <f>IF(H5="---","",VLOOKUP(H5,List167834567910231213141516172345674568[],2,FALSE))</f>
        <v/>
      </c>
      <c r="BF5" s="161" t="str">
        <f>IF(I5="---","",VLOOKUP(I5,List167834567910231213141516172345674568[],2,FALSE))</f>
        <v/>
      </c>
      <c r="BG5" s="161" t="str">
        <f>IF(J5="---","",VLOOKUP(J5,List167834567910231213141516172345674568[],2,FALSE))</f>
        <v/>
      </c>
      <c r="BH5" s="161" t="str">
        <f>IF(K5="---","",VLOOKUP(K5,List167834567910231213141516172345674568[],2,FALSE))</f>
        <v/>
      </c>
      <c r="BI5" s="161" t="str">
        <f>IF(L5="---","",VLOOKUP(L5,List167834567910231213141516172345674568[],2,FALSE))</f>
        <v/>
      </c>
      <c r="BJ5" s="161" t="str">
        <f>IF(M5="---","",VLOOKUP(M5,List167834567910231213141516172345674568[],2,FALSE))</f>
        <v/>
      </c>
      <c r="BK5" s="161" t="str">
        <f>IF(N5="---","",VLOOKUP(N5,List167834567910231213141516172345674568[],2,FALSE))</f>
        <v/>
      </c>
      <c r="BL5" s="161" t="str">
        <f>IF(O5="---","",VLOOKUP(O5,List167834567910231213141516172345674568[],2,FALSE))</f>
        <v/>
      </c>
      <c r="BM5" s="161" t="str">
        <f>IF(P5="---","",VLOOKUP(P5,List167834567910231213141516172345674568[],2,FALSE))</f>
        <v/>
      </c>
      <c r="BN5" s="161" t="str">
        <f>IF(Q5="---","",VLOOKUP(Q5,List167834567910231213141516172345674568[],2,FALSE))</f>
        <v/>
      </c>
      <c r="BO5" s="161" t="str">
        <f>IF(R5="---","",VLOOKUP(R5,List167834567910231213141516172345674568[],2,FALSE))</f>
        <v/>
      </c>
      <c r="BP5" s="29" t="s">
        <v>113</v>
      </c>
      <c r="BQ5" s="161" t="str">
        <f>IF(T5="---","",VLOOKUP(T5,List167834567910231213141516172345674568[],2,FALSE))</f>
        <v/>
      </c>
      <c r="BR5" s="161" t="str">
        <f>IF(U5="---","",VLOOKUP(U5,List167834567910231213141516172345674568[],2,FALSE))</f>
        <v/>
      </c>
      <c r="BS5" s="161" t="str">
        <f>IF(V5="---","",VLOOKUP(V5,List167834567910231213141516172345674568[],2,FALSE))</f>
        <v/>
      </c>
      <c r="BT5" s="161" t="str">
        <f>IF(W5="---","",VLOOKUP(W5,List167834567910231213141516172345674568[],2,FALSE))</f>
        <v/>
      </c>
      <c r="BU5" s="161" t="str">
        <f>IF(X5="---","",VLOOKUP(X5,List167834567910231213141516172345674568[],2,FALSE))</f>
        <v/>
      </c>
      <c r="BV5" s="161" t="str">
        <f>IF(Y5="---","",VLOOKUP(Y5,List167834567910231213141516172345674568[],2,FALSE))</f>
        <v/>
      </c>
      <c r="BW5" s="161" t="str">
        <f>IF(Z5="---","",VLOOKUP(Z5,List167834567910231213141516172345674568[],2,FALSE))</f>
        <v/>
      </c>
      <c r="BX5" s="161" t="str">
        <f>IF(AA5="---","",VLOOKUP(AA5,List167834567910231213141516172345674568[],2,FALSE))</f>
        <v/>
      </c>
      <c r="BY5" s="161" t="str">
        <f>IF(AB5="---","",VLOOKUP(AB5,List167834567910231213141516172345674568[],2,FALSE))</f>
        <v/>
      </c>
      <c r="BZ5" s="161" t="str">
        <f>IF(AC5="---","",VLOOKUP(AC5,List167834567910231213141516172345674568[],2,FALSE))</f>
        <v/>
      </c>
      <c r="CA5" s="8"/>
      <c r="CB5" s="1"/>
      <c r="CC5" s="8"/>
      <c r="CD5" s="1"/>
      <c r="CE5" s="8"/>
      <c r="CF5" s="1"/>
      <c r="CG5" s="8"/>
      <c r="CH5" s="1"/>
      <c r="CI5" s="8"/>
    </row>
    <row r="6" spans="2:87" ht="13.5" customHeight="1" thickBot="1">
      <c r="B6" s="283"/>
      <c r="C6" s="372"/>
      <c r="D6" s="373"/>
      <c r="E6" s="365" t="s">
        <v>114</v>
      </c>
      <c r="F6" s="21"/>
      <c r="G6" s="22"/>
      <c r="H6" s="367" t="s">
        <v>105</v>
      </c>
      <c r="I6" s="367" t="s">
        <v>105</v>
      </c>
      <c r="J6" s="367" t="s">
        <v>105</v>
      </c>
      <c r="K6" s="367" t="s">
        <v>105</v>
      </c>
      <c r="L6" s="367" t="s">
        <v>105</v>
      </c>
      <c r="M6" s="367" t="s">
        <v>105</v>
      </c>
      <c r="N6" s="25" t="s">
        <v>105</v>
      </c>
      <c r="O6" s="25" t="s">
        <v>105</v>
      </c>
      <c r="P6" s="25" t="s">
        <v>105</v>
      </c>
      <c r="Q6" s="25" t="s">
        <v>105</v>
      </c>
      <c r="R6" s="32" t="s">
        <v>105</v>
      </c>
      <c r="S6" s="1"/>
      <c r="T6" s="367" t="s">
        <v>105</v>
      </c>
      <c r="U6" s="367" t="s">
        <v>105</v>
      </c>
      <c r="V6" s="367" t="s">
        <v>105</v>
      </c>
      <c r="W6" s="367" t="s">
        <v>105</v>
      </c>
      <c r="X6" s="367" t="s">
        <v>105</v>
      </c>
      <c r="Y6" s="371" t="s">
        <v>105</v>
      </c>
      <c r="Z6" s="371" t="s">
        <v>105</v>
      </c>
      <c r="AA6" s="371" t="s">
        <v>105</v>
      </c>
      <c r="AB6" s="371" t="s">
        <v>105</v>
      </c>
      <c r="AC6" s="371" t="s">
        <v>105</v>
      </c>
      <c r="AD6" s="8"/>
      <c r="AE6" s="8"/>
      <c r="AF6" s="27" t="str">
        <f t="shared" si="0"/>
        <v/>
      </c>
      <c r="AG6" s="27" t="str">
        <f t="shared" si="0"/>
        <v/>
      </c>
      <c r="AH6" s="27" t="str">
        <f t="shared" si="0"/>
        <v/>
      </c>
      <c r="AI6" s="27" t="str">
        <f t="shared" si="0"/>
        <v/>
      </c>
      <c r="AJ6" s="27" t="str">
        <f t="shared" si="0"/>
        <v/>
      </c>
      <c r="AK6" s="27" t="str">
        <f t="shared" si="0"/>
        <v/>
      </c>
      <c r="AL6" s="27" t="str">
        <f t="shared" si="0"/>
        <v/>
      </c>
      <c r="AM6" s="27" t="str">
        <f t="shared" si="0"/>
        <v/>
      </c>
      <c r="AN6" s="27" t="str">
        <f t="shared" si="0"/>
        <v/>
      </c>
      <c r="AO6" s="27" t="str">
        <f t="shared" si="0"/>
        <v/>
      </c>
      <c r="AP6" s="1"/>
      <c r="AQ6" s="28"/>
      <c r="AR6" s="29" t="s">
        <v>115</v>
      </c>
      <c r="AS6" s="30" t="str">
        <f t="shared" si="1"/>
        <v>---</v>
      </c>
      <c r="AT6" s="50" t="e">
        <f>VALUE(IF(AS6="---","",VLOOKUP(AS6,List167834567910231213141516172345674568[],2,FALSE)))</f>
        <v>#VALUE!</v>
      </c>
      <c r="AU6" s="1" t="str">
        <f t="shared" si="2"/>
        <v>---</v>
      </c>
      <c r="AV6" s="1" t="e">
        <f>VALUE(IF(AU6="---","",VLOOKUP(AU6,List167834567910231213141516172345674568[],2,FALSE)))</f>
        <v>#VALUE!</v>
      </c>
      <c r="AW6" s="1" t="str">
        <f t="shared" si="4"/>
        <v>---</v>
      </c>
      <c r="AX6" s="1" t="str">
        <f t="shared" si="3"/>
        <v>---</v>
      </c>
      <c r="AY6" s="1"/>
      <c r="AZ6" s="35" t="s">
        <v>112</v>
      </c>
      <c r="BA6" s="1">
        <v>0</v>
      </c>
      <c r="BB6" s="1"/>
      <c r="BC6" s="1"/>
      <c r="BD6" s="29" t="s">
        <v>115</v>
      </c>
      <c r="BE6" s="161" t="str">
        <f>IF(H6="---","",VLOOKUP(H6,List167834567910231213141516172345674568[],2,FALSE))</f>
        <v/>
      </c>
      <c r="BF6" s="161" t="str">
        <f>IF(I6="---","",VLOOKUP(I6,List167834567910231213141516172345674568[],2,FALSE))</f>
        <v/>
      </c>
      <c r="BG6" s="161" t="str">
        <f>IF(J6="---","",VLOOKUP(J6,List167834567910231213141516172345674568[],2,FALSE))</f>
        <v/>
      </c>
      <c r="BH6" s="161" t="str">
        <f>IF(K6="---","",VLOOKUP(K6,List167834567910231213141516172345674568[],2,FALSE))</f>
        <v/>
      </c>
      <c r="BI6" s="161" t="str">
        <f>IF(L6="---","",VLOOKUP(L6,List167834567910231213141516172345674568[],2,FALSE))</f>
        <v/>
      </c>
      <c r="BJ6" s="161" t="str">
        <f>IF(M6="---","",VLOOKUP(M6,List167834567910231213141516172345674568[],2,FALSE))</f>
        <v/>
      </c>
      <c r="BK6" s="161" t="str">
        <f>IF(N6="---","",VLOOKUP(N6,List167834567910231213141516172345674568[],2,FALSE))</f>
        <v/>
      </c>
      <c r="BL6" s="161" t="str">
        <f>IF(O6="---","",VLOOKUP(O6,List167834567910231213141516172345674568[],2,FALSE))</f>
        <v/>
      </c>
      <c r="BM6" s="161" t="str">
        <f>IF(P6="---","",VLOOKUP(P6,List167834567910231213141516172345674568[],2,FALSE))</f>
        <v/>
      </c>
      <c r="BN6" s="161" t="str">
        <f>IF(Q6="---","",VLOOKUP(Q6,List167834567910231213141516172345674568[],2,FALSE))</f>
        <v/>
      </c>
      <c r="BO6" s="161" t="str">
        <f>IF(R6="---","",VLOOKUP(R6,List167834567910231213141516172345674568[],2,FALSE))</f>
        <v/>
      </c>
      <c r="BP6" s="29" t="s">
        <v>115</v>
      </c>
      <c r="BQ6" s="161" t="str">
        <f>IF(T6="---","",VLOOKUP(T6,List167834567910231213141516172345674568[],2,FALSE))</f>
        <v/>
      </c>
      <c r="BR6" s="161" t="str">
        <f>IF(U6="---","",VLOOKUP(U6,List167834567910231213141516172345674568[],2,FALSE))</f>
        <v/>
      </c>
      <c r="BS6" s="161" t="str">
        <f>IF(V6="---","",VLOOKUP(V6,List167834567910231213141516172345674568[],2,FALSE))</f>
        <v/>
      </c>
      <c r="BT6" s="161" t="str">
        <f>IF(W6="---","",VLOOKUP(W6,List167834567910231213141516172345674568[],2,FALSE))</f>
        <v/>
      </c>
      <c r="BU6" s="161" t="str">
        <f>IF(X6="---","",VLOOKUP(X6,List167834567910231213141516172345674568[],2,FALSE))</f>
        <v/>
      </c>
      <c r="BV6" s="161" t="str">
        <f>IF(Y6="---","",VLOOKUP(Y6,List167834567910231213141516172345674568[],2,FALSE))</f>
        <v/>
      </c>
      <c r="BW6" s="161" t="str">
        <f>IF(Z6="---","",VLOOKUP(Z6,List167834567910231213141516172345674568[],2,FALSE))</f>
        <v/>
      </c>
      <c r="BX6" s="161" t="str">
        <f>IF(AA6="---","",VLOOKUP(AA6,List167834567910231213141516172345674568[],2,FALSE))</f>
        <v/>
      </c>
      <c r="BY6" s="161" t="str">
        <f>IF(AB6="---","",VLOOKUP(AB6,List167834567910231213141516172345674568[],2,FALSE))</f>
        <v/>
      </c>
      <c r="BZ6" s="161" t="str">
        <f>IF(AC6="---","",VLOOKUP(AC6,List167834567910231213141516172345674568[],2,FALSE))</f>
        <v/>
      </c>
      <c r="CA6" s="8"/>
      <c r="CB6" s="1"/>
      <c r="CC6" s="8"/>
      <c r="CD6" s="1"/>
      <c r="CE6" s="8"/>
      <c r="CF6" s="1"/>
      <c r="CG6" s="8"/>
      <c r="CH6" s="1"/>
      <c r="CI6" s="8"/>
    </row>
    <row r="7" spans="2:87" ht="13.5" customHeight="1" thickBot="1">
      <c r="B7" s="283"/>
      <c r="C7" s="372"/>
      <c r="D7" s="373"/>
      <c r="E7" s="365" t="s">
        <v>116</v>
      </c>
      <c r="F7" s="21"/>
      <c r="G7" s="22"/>
      <c r="H7" s="367" t="s">
        <v>105</v>
      </c>
      <c r="I7" s="367" t="s">
        <v>105</v>
      </c>
      <c r="J7" s="367" t="s">
        <v>105</v>
      </c>
      <c r="K7" s="367" t="s">
        <v>105</v>
      </c>
      <c r="L7" s="367" t="s">
        <v>105</v>
      </c>
      <c r="M7" s="367" t="s">
        <v>105</v>
      </c>
      <c r="N7" s="25" t="s">
        <v>105</v>
      </c>
      <c r="O7" s="25" t="s">
        <v>105</v>
      </c>
      <c r="P7" s="25" t="s">
        <v>105</v>
      </c>
      <c r="Q7" s="25" t="s">
        <v>105</v>
      </c>
      <c r="R7" s="32" t="s">
        <v>105</v>
      </c>
      <c r="S7" s="1"/>
      <c r="T7" s="367" t="s">
        <v>105</v>
      </c>
      <c r="U7" s="367" t="s">
        <v>105</v>
      </c>
      <c r="V7" s="367" t="s">
        <v>105</v>
      </c>
      <c r="W7" s="367" t="s">
        <v>105</v>
      </c>
      <c r="X7" s="367" t="s">
        <v>105</v>
      </c>
      <c r="Y7" s="371" t="s">
        <v>105</v>
      </c>
      <c r="Z7" s="371" t="s">
        <v>105</v>
      </c>
      <c r="AA7" s="371" t="s">
        <v>105</v>
      </c>
      <c r="AB7" s="371" t="s">
        <v>105</v>
      </c>
      <c r="AC7" s="371" t="s">
        <v>105</v>
      </c>
      <c r="AD7" s="8"/>
      <c r="AE7" s="8"/>
      <c r="AF7" s="27" t="str">
        <f t="shared" si="0"/>
        <v/>
      </c>
      <c r="AG7" s="27" t="str">
        <f t="shared" si="0"/>
        <v/>
      </c>
      <c r="AH7" s="27" t="str">
        <f t="shared" si="0"/>
        <v/>
      </c>
      <c r="AI7" s="27" t="str">
        <f t="shared" si="0"/>
        <v/>
      </c>
      <c r="AJ7" s="27" t="str">
        <f t="shared" si="0"/>
        <v/>
      </c>
      <c r="AK7" s="27" t="str">
        <f t="shared" si="0"/>
        <v/>
      </c>
      <c r="AL7" s="27" t="str">
        <f t="shared" si="0"/>
        <v/>
      </c>
      <c r="AM7" s="27" t="str">
        <f t="shared" si="0"/>
        <v/>
      </c>
      <c r="AN7" s="27" t="str">
        <f t="shared" si="0"/>
        <v/>
      </c>
      <c r="AO7" s="27" t="str">
        <f t="shared" si="0"/>
        <v/>
      </c>
      <c r="AP7" s="1"/>
      <c r="AQ7" s="28"/>
      <c r="AR7" s="29" t="s">
        <v>117</v>
      </c>
      <c r="AS7" s="30" t="str">
        <f t="shared" si="1"/>
        <v>---</v>
      </c>
      <c r="AT7" s="50" t="e">
        <f>VALUE(IF(AS7="---","",VLOOKUP(AS7,List167834567910231213141516172345674568[],2,FALSE)))</f>
        <v>#VALUE!</v>
      </c>
      <c r="AU7" s="1" t="str">
        <f t="shared" si="2"/>
        <v>---</v>
      </c>
      <c r="AV7" s="1" t="e">
        <f>VALUE(IF(AU7="---","",VLOOKUP(AU7,List167834567910231213141516172345674568[],2,FALSE)))</f>
        <v>#VALUE!</v>
      </c>
      <c r="AW7" s="1" t="str">
        <f t="shared" si="4"/>
        <v>---</v>
      </c>
      <c r="AX7" s="1" t="str">
        <f t="shared" si="3"/>
        <v>---</v>
      </c>
      <c r="AY7" s="1"/>
      <c r="AZ7" s="1"/>
      <c r="BA7" s="1"/>
      <c r="BB7" s="1"/>
      <c r="BC7" s="1"/>
      <c r="BD7" s="29" t="s">
        <v>117</v>
      </c>
      <c r="BE7" s="161" t="str">
        <f>IF(H7="---","",VLOOKUP(H7,List167834567910231213141516172345674568[],2,FALSE))</f>
        <v/>
      </c>
      <c r="BF7" s="161" t="str">
        <f>IF(I7="---","",VLOOKUP(I7,List167834567910231213141516172345674568[],2,FALSE))</f>
        <v/>
      </c>
      <c r="BG7" s="161" t="str">
        <f>IF(J7="---","",VLOOKUP(J7,List167834567910231213141516172345674568[],2,FALSE))</f>
        <v/>
      </c>
      <c r="BH7" s="161" t="str">
        <f>IF(K7="---","",VLOOKUP(K7,List167834567910231213141516172345674568[],2,FALSE))</f>
        <v/>
      </c>
      <c r="BI7" s="161" t="str">
        <f>IF(L7="---","",VLOOKUP(L7,List167834567910231213141516172345674568[],2,FALSE))</f>
        <v/>
      </c>
      <c r="BJ7" s="161" t="str">
        <f>IF(M7="---","",VLOOKUP(M7,List167834567910231213141516172345674568[],2,FALSE))</f>
        <v/>
      </c>
      <c r="BK7" s="161" t="str">
        <f>IF(N7="---","",VLOOKUP(N7,List167834567910231213141516172345674568[],2,FALSE))</f>
        <v/>
      </c>
      <c r="BL7" s="161" t="str">
        <f>IF(O7="---","",VLOOKUP(O7,List167834567910231213141516172345674568[],2,FALSE))</f>
        <v/>
      </c>
      <c r="BM7" s="161" t="str">
        <f>IF(P7="---","",VLOOKUP(P7,List167834567910231213141516172345674568[],2,FALSE))</f>
        <v/>
      </c>
      <c r="BN7" s="161" t="str">
        <f>IF(Q7="---","",VLOOKUP(Q7,List167834567910231213141516172345674568[],2,FALSE))</f>
        <v/>
      </c>
      <c r="BO7" s="161" t="str">
        <f>IF(R7="---","",VLOOKUP(R7,List167834567910231213141516172345674568[],2,FALSE))</f>
        <v/>
      </c>
      <c r="BP7" s="29" t="s">
        <v>117</v>
      </c>
      <c r="BQ7" s="161" t="str">
        <f>IF(T7="---","",VLOOKUP(T7,List167834567910231213141516172345674568[],2,FALSE))</f>
        <v/>
      </c>
      <c r="BR7" s="161" t="str">
        <f>IF(U7="---","",VLOOKUP(U7,List167834567910231213141516172345674568[],2,FALSE))</f>
        <v/>
      </c>
      <c r="BS7" s="161" t="str">
        <f>IF(V7="---","",VLOOKUP(V7,List167834567910231213141516172345674568[],2,FALSE))</f>
        <v/>
      </c>
      <c r="BT7" s="161" t="str">
        <f>IF(W7="---","",VLOOKUP(W7,List167834567910231213141516172345674568[],2,FALSE))</f>
        <v/>
      </c>
      <c r="BU7" s="161" t="str">
        <f>IF(X7="---","",VLOOKUP(X7,List167834567910231213141516172345674568[],2,FALSE))</f>
        <v/>
      </c>
      <c r="BV7" s="161" t="str">
        <f>IF(Y7="---","",VLOOKUP(Y7,List167834567910231213141516172345674568[],2,FALSE))</f>
        <v/>
      </c>
      <c r="BW7" s="161" t="str">
        <f>IF(Z7="---","",VLOOKUP(Z7,List167834567910231213141516172345674568[],2,FALSE))</f>
        <v/>
      </c>
      <c r="BX7" s="161" t="str">
        <f>IF(AA7="---","",VLOOKUP(AA7,List167834567910231213141516172345674568[],2,FALSE))</f>
        <v/>
      </c>
      <c r="BY7" s="161" t="str">
        <f>IF(AB7="---","",VLOOKUP(AB7,List167834567910231213141516172345674568[],2,FALSE))</f>
        <v/>
      </c>
      <c r="BZ7" s="161" t="str">
        <f>IF(AC7="---","",VLOOKUP(AC7,List167834567910231213141516172345674568[],2,FALSE))</f>
        <v/>
      </c>
      <c r="CA7" s="8"/>
      <c r="CB7" s="1"/>
      <c r="CC7" s="8"/>
      <c r="CD7" s="1"/>
      <c r="CE7" s="8"/>
      <c r="CF7" s="1"/>
      <c r="CG7" s="8"/>
      <c r="CH7" s="1"/>
      <c r="CI7" s="8"/>
    </row>
    <row r="8" spans="2:87" ht="13.5" customHeight="1" thickBot="1">
      <c r="B8" s="283"/>
      <c r="C8" s="369"/>
      <c r="D8" s="370"/>
      <c r="E8" s="365" t="s">
        <v>118</v>
      </c>
      <c r="F8" s="21"/>
      <c r="G8" s="22"/>
      <c r="H8" s="367" t="s">
        <v>105</v>
      </c>
      <c r="I8" s="367" t="s">
        <v>105</v>
      </c>
      <c r="J8" s="367" t="s">
        <v>105</v>
      </c>
      <c r="K8" s="367" t="s">
        <v>105</v>
      </c>
      <c r="L8" s="367" t="s">
        <v>105</v>
      </c>
      <c r="M8" s="367" t="s">
        <v>105</v>
      </c>
      <c r="N8" s="25" t="s">
        <v>105</v>
      </c>
      <c r="O8" s="25" t="s">
        <v>105</v>
      </c>
      <c r="P8" s="25" t="s">
        <v>105</v>
      </c>
      <c r="Q8" s="25" t="s">
        <v>105</v>
      </c>
      <c r="R8" s="32" t="s">
        <v>105</v>
      </c>
      <c r="S8" s="1"/>
      <c r="T8" s="367" t="s">
        <v>105</v>
      </c>
      <c r="U8" s="367" t="s">
        <v>105</v>
      </c>
      <c r="V8" s="367" t="s">
        <v>105</v>
      </c>
      <c r="W8" s="367" t="s">
        <v>105</v>
      </c>
      <c r="X8" s="367" t="s">
        <v>105</v>
      </c>
      <c r="Y8" s="371" t="s">
        <v>105</v>
      </c>
      <c r="Z8" s="371" t="s">
        <v>105</v>
      </c>
      <c r="AA8" s="371" t="s">
        <v>105</v>
      </c>
      <c r="AB8" s="371" t="s">
        <v>105</v>
      </c>
      <c r="AC8" s="371" t="s">
        <v>105</v>
      </c>
      <c r="AD8" s="8"/>
      <c r="AE8" s="8"/>
      <c r="AF8" s="27" t="str">
        <f t="shared" si="0"/>
        <v/>
      </c>
      <c r="AG8" s="27" t="str">
        <f t="shared" si="0"/>
        <v/>
      </c>
      <c r="AH8" s="27" t="str">
        <f t="shared" si="0"/>
        <v/>
      </c>
      <c r="AI8" s="27" t="str">
        <f t="shared" si="0"/>
        <v/>
      </c>
      <c r="AJ8" s="27" t="str">
        <f t="shared" si="0"/>
        <v/>
      </c>
      <c r="AK8" s="27" t="str">
        <f t="shared" si="0"/>
        <v/>
      </c>
      <c r="AL8" s="27" t="str">
        <f t="shared" si="0"/>
        <v/>
      </c>
      <c r="AM8" s="27" t="str">
        <f t="shared" si="0"/>
        <v/>
      </c>
      <c r="AN8" s="27" t="str">
        <f t="shared" si="0"/>
        <v/>
      </c>
      <c r="AO8" s="27" t="str">
        <f t="shared" si="0"/>
        <v/>
      </c>
      <c r="AP8" s="1"/>
      <c r="AQ8" s="28"/>
      <c r="AR8" s="29" t="s">
        <v>119</v>
      </c>
      <c r="AS8" s="30" t="str">
        <f t="shared" si="1"/>
        <v>---</v>
      </c>
      <c r="AT8" s="50" t="e">
        <f>VALUE(IF(AS8="---","",VLOOKUP(AS8,List167834567910231213141516172345674568[],2,FALSE)))</f>
        <v>#VALUE!</v>
      </c>
      <c r="AU8" s="1" t="str">
        <f t="shared" si="2"/>
        <v>---</v>
      </c>
      <c r="AV8" s="1" t="e">
        <f>VALUE(IF(AU8="---","",VLOOKUP(AU8,List167834567910231213141516172345674568[],2,FALSE)))</f>
        <v>#VALUE!</v>
      </c>
      <c r="AW8" s="1" t="str">
        <f t="shared" si="4"/>
        <v>---</v>
      </c>
      <c r="AX8" s="1" t="str">
        <f t="shared" si="3"/>
        <v>---</v>
      </c>
      <c r="AY8" s="1"/>
      <c r="AZ8" s="1"/>
      <c r="BA8" s="1"/>
      <c r="BB8" s="1"/>
      <c r="BC8" s="1"/>
      <c r="BD8" s="29" t="s">
        <v>119</v>
      </c>
      <c r="BE8" s="161" t="str">
        <f>IF(H8="---","",VLOOKUP(H8,List167834567910231213141516172345674568[],2,FALSE))</f>
        <v/>
      </c>
      <c r="BF8" s="161" t="str">
        <f>IF(I8="---","",VLOOKUP(I8,List167834567910231213141516172345674568[],2,FALSE))</f>
        <v/>
      </c>
      <c r="BG8" s="161" t="str">
        <f>IF(J8="---","",VLOOKUP(J8,List167834567910231213141516172345674568[],2,FALSE))</f>
        <v/>
      </c>
      <c r="BH8" s="161" t="str">
        <f>IF(K8="---","",VLOOKUP(K8,List167834567910231213141516172345674568[],2,FALSE))</f>
        <v/>
      </c>
      <c r="BI8" s="161" t="str">
        <f>IF(L8="---","",VLOOKUP(L8,List167834567910231213141516172345674568[],2,FALSE))</f>
        <v/>
      </c>
      <c r="BJ8" s="161" t="str">
        <f>IF(M8="---","",VLOOKUP(M8,List167834567910231213141516172345674568[],2,FALSE))</f>
        <v/>
      </c>
      <c r="BK8" s="161" t="str">
        <f>IF(N8="---","",VLOOKUP(N8,List167834567910231213141516172345674568[],2,FALSE))</f>
        <v/>
      </c>
      <c r="BL8" s="161" t="str">
        <f>IF(O8="---","",VLOOKUP(O8,List167834567910231213141516172345674568[],2,FALSE))</f>
        <v/>
      </c>
      <c r="BM8" s="161" t="str">
        <f>IF(P8="---","",VLOOKUP(P8,List167834567910231213141516172345674568[],2,FALSE))</f>
        <v/>
      </c>
      <c r="BN8" s="161" t="str">
        <f>IF(Q8="---","",VLOOKUP(Q8,List167834567910231213141516172345674568[],2,FALSE))</f>
        <v/>
      </c>
      <c r="BO8" s="161" t="str">
        <f>IF(R8="---","",VLOOKUP(R8,List167834567910231213141516172345674568[],2,FALSE))</f>
        <v/>
      </c>
      <c r="BP8" s="29" t="s">
        <v>119</v>
      </c>
      <c r="BQ8" s="161" t="str">
        <f>IF(T8="---","",VLOOKUP(T8,List167834567910231213141516172345674568[],2,FALSE))</f>
        <v/>
      </c>
      <c r="BR8" s="161" t="str">
        <f>IF(U8="---","",VLOOKUP(U8,List167834567910231213141516172345674568[],2,FALSE))</f>
        <v/>
      </c>
      <c r="BS8" s="161" t="str">
        <f>IF(V8="---","",VLOOKUP(V8,List167834567910231213141516172345674568[],2,FALSE))</f>
        <v/>
      </c>
      <c r="BT8" s="161" t="str">
        <f>IF(W8="---","",VLOOKUP(W8,List167834567910231213141516172345674568[],2,FALSE))</f>
        <v/>
      </c>
      <c r="BU8" s="161" t="str">
        <f>IF(X8="---","",VLOOKUP(X8,List167834567910231213141516172345674568[],2,FALSE))</f>
        <v/>
      </c>
      <c r="BV8" s="161" t="str">
        <f>IF(Y8="---","",VLOOKUP(Y8,List167834567910231213141516172345674568[],2,FALSE))</f>
        <v/>
      </c>
      <c r="BW8" s="161" t="str">
        <f>IF(Z8="---","",VLOOKUP(Z8,List167834567910231213141516172345674568[],2,FALSE))</f>
        <v/>
      </c>
      <c r="BX8" s="161" t="str">
        <f>IF(AA8="---","",VLOOKUP(AA8,List167834567910231213141516172345674568[],2,FALSE))</f>
        <v/>
      </c>
      <c r="BY8" s="161" t="str">
        <f>IF(AB8="---","",VLOOKUP(AB8,List167834567910231213141516172345674568[],2,FALSE))</f>
        <v/>
      </c>
      <c r="BZ8" s="161" t="str">
        <f>IF(AC8="---","",VLOOKUP(AC8,List167834567910231213141516172345674568[],2,FALSE))</f>
        <v/>
      </c>
      <c r="CA8" s="8"/>
      <c r="CB8" s="1"/>
      <c r="CC8" s="8"/>
      <c r="CD8" s="1"/>
      <c r="CE8" s="8"/>
      <c r="CF8" s="1"/>
      <c r="CG8" s="8"/>
      <c r="CH8" s="1"/>
      <c r="CI8" s="8"/>
    </row>
    <row r="9" spans="2:87" ht="13.5" customHeight="1" thickBot="1">
      <c r="B9" s="283"/>
      <c r="C9" s="363" t="s">
        <v>232</v>
      </c>
      <c r="D9" s="364"/>
      <c r="E9" s="365" t="s">
        <v>233</v>
      </c>
      <c r="F9" s="21"/>
      <c r="G9" s="22"/>
      <c r="H9" s="367" t="s">
        <v>105</v>
      </c>
      <c r="I9" s="367" t="s">
        <v>105</v>
      </c>
      <c r="J9" s="367" t="s">
        <v>105</v>
      </c>
      <c r="K9" s="367" t="s">
        <v>105</v>
      </c>
      <c r="L9" s="367" t="s">
        <v>105</v>
      </c>
      <c r="M9" s="367" t="s">
        <v>105</v>
      </c>
      <c r="N9" s="25" t="s">
        <v>105</v>
      </c>
      <c r="O9" s="25" t="s">
        <v>105</v>
      </c>
      <c r="P9" s="25" t="s">
        <v>105</v>
      </c>
      <c r="Q9" s="25" t="s">
        <v>105</v>
      </c>
      <c r="R9" s="32" t="s">
        <v>105</v>
      </c>
      <c r="S9" s="1"/>
      <c r="T9" s="367" t="s">
        <v>105</v>
      </c>
      <c r="U9" s="367" t="s">
        <v>105</v>
      </c>
      <c r="V9" s="367" t="s">
        <v>105</v>
      </c>
      <c r="W9" s="367" t="s">
        <v>105</v>
      </c>
      <c r="X9" s="367" t="s">
        <v>105</v>
      </c>
      <c r="Y9" s="371" t="s">
        <v>105</v>
      </c>
      <c r="Z9" s="371" t="s">
        <v>105</v>
      </c>
      <c r="AA9" s="371" t="s">
        <v>105</v>
      </c>
      <c r="AB9" s="371" t="s">
        <v>105</v>
      </c>
      <c r="AC9" s="371" t="s">
        <v>105</v>
      </c>
      <c r="AD9" s="8"/>
      <c r="AE9" s="8"/>
      <c r="AF9" s="27" t="str">
        <f t="shared" si="0"/>
        <v/>
      </c>
      <c r="AG9" s="27" t="str">
        <f t="shared" si="0"/>
        <v/>
      </c>
      <c r="AH9" s="27" t="str">
        <f t="shared" si="0"/>
        <v/>
      </c>
      <c r="AI9" s="27" t="str">
        <f t="shared" si="0"/>
        <v/>
      </c>
      <c r="AJ9" s="27" t="str">
        <f t="shared" si="0"/>
        <v/>
      </c>
      <c r="AK9" s="27" t="str">
        <f t="shared" si="0"/>
        <v/>
      </c>
      <c r="AL9" s="27" t="str">
        <f t="shared" si="0"/>
        <v/>
      </c>
      <c r="AM9" s="27" t="str">
        <f t="shared" si="0"/>
        <v/>
      </c>
      <c r="AN9" s="27" t="str">
        <f t="shared" si="0"/>
        <v/>
      </c>
      <c r="AO9" s="27" t="str">
        <f t="shared" si="0"/>
        <v/>
      </c>
      <c r="AP9" s="1"/>
      <c r="AQ9" s="28"/>
      <c r="AR9" s="29" t="s">
        <v>234</v>
      </c>
      <c r="AS9" s="30" t="str">
        <f t="shared" si="1"/>
        <v>---</v>
      </c>
      <c r="AT9" s="50" t="e">
        <f>VALUE(IF(AS9="---","",VLOOKUP(AS9,List167834567910231213141516172345674568[],2,FALSE)))</f>
        <v>#VALUE!</v>
      </c>
      <c r="AU9" s="1" t="str">
        <f t="shared" si="2"/>
        <v>---</v>
      </c>
      <c r="AV9" s="1" t="e">
        <f>VALUE(IF(AU9="---","",VLOOKUP(AU9,List167834567910231213141516172345674568[],2,FALSE)))</f>
        <v>#VALUE!</v>
      </c>
      <c r="AW9" s="1" t="str">
        <f t="shared" si="4"/>
        <v>---</v>
      </c>
      <c r="AX9" s="1" t="str">
        <f t="shared" si="3"/>
        <v>---</v>
      </c>
      <c r="AY9" s="1"/>
      <c r="AZ9" s="1"/>
      <c r="BA9" s="1"/>
      <c r="BB9" s="1"/>
      <c r="BC9" s="1"/>
      <c r="BD9" s="29" t="s">
        <v>234</v>
      </c>
      <c r="BE9" s="161" t="str">
        <f>IF(H9="---","",VLOOKUP(H9,List167834567910231213141516172345674568[],2,FALSE))</f>
        <v/>
      </c>
      <c r="BF9" s="161" t="str">
        <f>IF(I9="---","",VLOOKUP(I9,List167834567910231213141516172345674568[],2,FALSE))</f>
        <v/>
      </c>
      <c r="BG9" s="161" t="str">
        <f>IF(J9="---","",VLOOKUP(J9,List167834567910231213141516172345674568[],2,FALSE))</f>
        <v/>
      </c>
      <c r="BH9" s="161" t="str">
        <f>IF(K9="---","",VLOOKUP(K9,List167834567910231213141516172345674568[],2,FALSE))</f>
        <v/>
      </c>
      <c r="BI9" s="161" t="str">
        <f>IF(L9="---","",VLOOKUP(L9,List167834567910231213141516172345674568[],2,FALSE))</f>
        <v/>
      </c>
      <c r="BJ9" s="161" t="str">
        <f>IF(M9="---","",VLOOKUP(M9,List167834567910231213141516172345674568[],2,FALSE))</f>
        <v/>
      </c>
      <c r="BK9" s="161" t="str">
        <f>IF(N9="---","",VLOOKUP(N9,List167834567910231213141516172345674568[],2,FALSE))</f>
        <v/>
      </c>
      <c r="BL9" s="161" t="str">
        <f>IF(O9="---","",VLOOKUP(O9,List167834567910231213141516172345674568[],2,FALSE))</f>
        <v/>
      </c>
      <c r="BM9" s="161" t="str">
        <f>IF(P9="---","",VLOOKUP(P9,List167834567910231213141516172345674568[],2,FALSE))</f>
        <v/>
      </c>
      <c r="BN9" s="161" t="str">
        <f>IF(Q9="---","",VLOOKUP(Q9,List167834567910231213141516172345674568[],2,FALSE))</f>
        <v/>
      </c>
      <c r="BO9" s="161" t="str">
        <f>IF(R9="---","",VLOOKUP(R9,List167834567910231213141516172345674568[],2,FALSE))</f>
        <v/>
      </c>
      <c r="BP9" s="29" t="s">
        <v>234</v>
      </c>
      <c r="BQ9" s="161" t="str">
        <f>IF(T9="---","",VLOOKUP(T9,List167834567910231213141516172345674568[],2,FALSE))</f>
        <v/>
      </c>
      <c r="BR9" s="161" t="str">
        <f>IF(U9="---","",VLOOKUP(U9,List167834567910231213141516172345674568[],2,FALSE))</f>
        <v/>
      </c>
      <c r="BS9" s="161" t="str">
        <f>IF(V9="---","",VLOOKUP(V9,List167834567910231213141516172345674568[],2,FALSE))</f>
        <v/>
      </c>
      <c r="BT9" s="161" t="str">
        <f>IF(W9="---","",VLOOKUP(W9,List167834567910231213141516172345674568[],2,FALSE))</f>
        <v/>
      </c>
      <c r="BU9" s="161" t="str">
        <f>IF(X9="---","",VLOOKUP(X9,List167834567910231213141516172345674568[],2,FALSE))</f>
        <v/>
      </c>
      <c r="BV9" s="161" t="str">
        <f>IF(Y9="---","",VLOOKUP(Y9,List167834567910231213141516172345674568[],2,FALSE))</f>
        <v/>
      </c>
      <c r="BW9" s="161" t="str">
        <f>IF(Z9="---","",VLOOKUP(Z9,List167834567910231213141516172345674568[],2,FALSE))</f>
        <v/>
      </c>
      <c r="BX9" s="161" t="str">
        <f>IF(AA9="---","",VLOOKUP(AA9,List167834567910231213141516172345674568[],2,FALSE))</f>
        <v/>
      </c>
      <c r="BY9" s="161" t="str">
        <f>IF(AB9="---","",VLOOKUP(AB9,List167834567910231213141516172345674568[],2,FALSE))</f>
        <v/>
      </c>
      <c r="BZ9" s="161" t="str">
        <f>IF(AC9="---","",VLOOKUP(AC9,List167834567910231213141516172345674568[],2,FALSE))</f>
        <v/>
      </c>
      <c r="CA9" s="8"/>
      <c r="CB9" s="1"/>
      <c r="CC9" s="8"/>
      <c r="CD9" s="1"/>
      <c r="CE9" s="8"/>
      <c r="CF9" s="1"/>
      <c r="CG9" s="8"/>
      <c r="CH9" s="1"/>
      <c r="CI9" s="8"/>
    </row>
    <row r="10" spans="2:87" ht="13.5" customHeight="1" thickBot="1">
      <c r="B10" s="283"/>
      <c r="C10" s="372"/>
      <c r="D10" s="373"/>
      <c r="E10" s="365" t="s">
        <v>235</v>
      </c>
      <c r="F10" s="21"/>
      <c r="G10" s="22"/>
      <c r="H10" s="367" t="s">
        <v>105</v>
      </c>
      <c r="I10" s="367" t="s">
        <v>105</v>
      </c>
      <c r="J10" s="367" t="s">
        <v>105</v>
      </c>
      <c r="K10" s="367" t="s">
        <v>105</v>
      </c>
      <c r="L10" s="367" t="s">
        <v>105</v>
      </c>
      <c r="M10" s="367" t="s">
        <v>105</v>
      </c>
      <c r="N10" s="25" t="s">
        <v>105</v>
      </c>
      <c r="O10" s="25" t="s">
        <v>105</v>
      </c>
      <c r="P10" s="25" t="s">
        <v>105</v>
      </c>
      <c r="Q10" s="25" t="s">
        <v>105</v>
      </c>
      <c r="R10" s="32" t="s">
        <v>105</v>
      </c>
      <c r="S10" s="1"/>
      <c r="T10" s="367" t="s">
        <v>105</v>
      </c>
      <c r="U10" s="367" t="s">
        <v>105</v>
      </c>
      <c r="V10" s="367" t="s">
        <v>105</v>
      </c>
      <c r="W10" s="367" t="s">
        <v>105</v>
      </c>
      <c r="X10" s="367" t="s">
        <v>105</v>
      </c>
      <c r="Y10" s="371" t="s">
        <v>105</v>
      </c>
      <c r="Z10" s="371" t="s">
        <v>105</v>
      </c>
      <c r="AA10" s="371" t="s">
        <v>105</v>
      </c>
      <c r="AB10" s="371" t="s">
        <v>105</v>
      </c>
      <c r="AC10" s="371" t="s">
        <v>105</v>
      </c>
      <c r="AD10" s="8"/>
      <c r="AE10" s="8"/>
      <c r="AF10" s="27" t="str">
        <f t="shared" si="0"/>
        <v/>
      </c>
      <c r="AG10" s="27" t="str">
        <f t="shared" si="0"/>
        <v/>
      </c>
      <c r="AH10" s="27" t="str">
        <f t="shared" si="0"/>
        <v/>
      </c>
      <c r="AI10" s="27" t="str">
        <f t="shared" si="0"/>
        <v/>
      </c>
      <c r="AJ10" s="27" t="str">
        <f t="shared" si="0"/>
        <v/>
      </c>
      <c r="AK10" s="27" t="str">
        <f t="shared" si="0"/>
        <v/>
      </c>
      <c r="AL10" s="27" t="str">
        <f t="shared" si="0"/>
        <v/>
      </c>
      <c r="AM10" s="27" t="str">
        <f t="shared" si="0"/>
        <v/>
      </c>
      <c r="AN10" s="27" t="str">
        <f t="shared" si="0"/>
        <v/>
      </c>
      <c r="AO10" s="27" t="str">
        <f t="shared" si="0"/>
        <v/>
      </c>
      <c r="AP10" s="1"/>
      <c r="AQ10" s="28"/>
      <c r="AR10" s="29" t="s">
        <v>236</v>
      </c>
      <c r="AS10" s="30" t="str">
        <f t="shared" si="1"/>
        <v>---</v>
      </c>
      <c r="AT10" s="50" t="e">
        <f>VALUE(IF(AS10="---","",VLOOKUP(AS10,List167834567910231213141516172345674568[],2,FALSE)))</f>
        <v>#VALUE!</v>
      </c>
      <c r="AU10" s="1" t="str">
        <f t="shared" si="2"/>
        <v>---</v>
      </c>
      <c r="AV10" s="1" t="e">
        <f>VALUE(IF(AU10="---","",VLOOKUP(AU10,List167834567910231213141516172345674568[],2,FALSE)))</f>
        <v>#VALUE!</v>
      </c>
      <c r="AW10" s="1" t="str">
        <f t="shared" si="4"/>
        <v>---</v>
      </c>
      <c r="AX10" s="1" t="str">
        <f t="shared" si="3"/>
        <v>---</v>
      </c>
      <c r="AY10" s="1"/>
      <c r="AZ10" s="1"/>
      <c r="BA10" s="1"/>
      <c r="BB10" s="1"/>
      <c r="BC10" s="1"/>
      <c r="BD10" s="29" t="s">
        <v>236</v>
      </c>
      <c r="BE10" s="161" t="str">
        <f>IF(H10="---","",VLOOKUP(H10,List167834567910231213141516172345674568[],2,FALSE))</f>
        <v/>
      </c>
      <c r="BF10" s="161" t="str">
        <f>IF(I10="---","",VLOOKUP(I10,List167834567910231213141516172345674568[],2,FALSE))</f>
        <v/>
      </c>
      <c r="BG10" s="161" t="str">
        <f>IF(J10="---","",VLOOKUP(J10,List167834567910231213141516172345674568[],2,FALSE))</f>
        <v/>
      </c>
      <c r="BH10" s="161" t="str">
        <f>IF(K10="---","",VLOOKUP(K10,List167834567910231213141516172345674568[],2,FALSE))</f>
        <v/>
      </c>
      <c r="BI10" s="161" t="str">
        <f>IF(L10="---","",VLOOKUP(L10,List167834567910231213141516172345674568[],2,FALSE))</f>
        <v/>
      </c>
      <c r="BJ10" s="161" t="str">
        <f>IF(M10="---","",VLOOKUP(M10,List167834567910231213141516172345674568[],2,FALSE))</f>
        <v/>
      </c>
      <c r="BK10" s="161" t="str">
        <f>IF(N10="---","",VLOOKUP(N10,List167834567910231213141516172345674568[],2,FALSE))</f>
        <v/>
      </c>
      <c r="BL10" s="161" t="str">
        <f>IF(O10="---","",VLOOKUP(O10,List167834567910231213141516172345674568[],2,FALSE))</f>
        <v/>
      </c>
      <c r="BM10" s="161" t="str">
        <f>IF(P10="---","",VLOOKUP(P10,List167834567910231213141516172345674568[],2,FALSE))</f>
        <v/>
      </c>
      <c r="BN10" s="161" t="str">
        <f>IF(Q10="---","",VLOOKUP(Q10,List167834567910231213141516172345674568[],2,FALSE))</f>
        <v/>
      </c>
      <c r="BO10" s="161" t="str">
        <f>IF(R10="---","",VLOOKUP(R10,List167834567910231213141516172345674568[],2,FALSE))</f>
        <v/>
      </c>
      <c r="BP10" s="29" t="s">
        <v>236</v>
      </c>
      <c r="BQ10" s="161" t="str">
        <f>IF(T10="---","",VLOOKUP(T10,List167834567910231213141516172345674568[],2,FALSE))</f>
        <v/>
      </c>
      <c r="BR10" s="161" t="str">
        <f>IF(U10="---","",VLOOKUP(U10,List167834567910231213141516172345674568[],2,FALSE))</f>
        <v/>
      </c>
      <c r="BS10" s="161" t="str">
        <f>IF(V10="---","",VLOOKUP(V10,List167834567910231213141516172345674568[],2,FALSE))</f>
        <v/>
      </c>
      <c r="BT10" s="161" t="str">
        <f>IF(W10="---","",VLOOKUP(W10,List167834567910231213141516172345674568[],2,FALSE))</f>
        <v/>
      </c>
      <c r="BU10" s="161" t="str">
        <f>IF(X10="---","",VLOOKUP(X10,List167834567910231213141516172345674568[],2,FALSE))</f>
        <v/>
      </c>
      <c r="BV10" s="161" t="str">
        <f>IF(Y10="---","",VLOOKUP(Y10,List167834567910231213141516172345674568[],2,FALSE))</f>
        <v/>
      </c>
      <c r="BW10" s="161" t="str">
        <f>IF(Z10="---","",VLOOKUP(Z10,List167834567910231213141516172345674568[],2,FALSE))</f>
        <v/>
      </c>
      <c r="BX10" s="161" t="str">
        <f>IF(AA10="---","",VLOOKUP(AA10,List167834567910231213141516172345674568[],2,FALSE))</f>
        <v/>
      </c>
      <c r="BY10" s="161" t="str">
        <f>IF(AB10="---","",VLOOKUP(AB10,List167834567910231213141516172345674568[],2,FALSE))</f>
        <v/>
      </c>
      <c r="BZ10" s="161" t="str">
        <f>IF(AC10="---","",VLOOKUP(AC10,List167834567910231213141516172345674568[],2,FALSE))</f>
        <v/>
      </c>
      <c r="CA10" s="8"/>
      <c r="CB10" s="1"/>
      <c r="CC10" s="8"/>
      <c r="CD10" s="1"/>
      <c r="CE10" s="8"/>
      <c r="CF10" s="1"/>
      <c r="CG10" s="8"/>
      <c r="CH10" s="1"/>
      <c r="CI10" s="8"/>
    </row>
    <row r="11" spans="2:87" ht="13.5" customHeight="1" thickBot="1">
      <c r="B11" s="284"/>
      <c r="C11" s="369"/>
      <c r="D11" s="370"/>
      <c r="E11" s="365" t="s">
        <v>237</v>
      </c>
      <c r="F11" s="21"/>
      <c r="G11" s="22"/>
      <c r="H11" s="367" t="s">
        <v>105</v>
      </c>
      <c r="I11" s="367" t="s">
        <v>105</v>
      </c>
      <c r="J11" s="367" t="s">
        <v>105</v>
      </c>
      <c r="K11" s="367" t="s">
        <v>105</v>
      </c>
      <c r="L11" s="367" t="s">
        <v>105</v>
      </c>
      <c r="M11" s="367" t="s">
        <v>105</v>
      </c>
      <c r="N11" s="25" t="s">
        <v>105</v>
      </c>
      <c r="O11" s="25" t="s">
        <v>105</v>
      </c>
      <c r="P11" s="25" t="s">
        <v>105</v>
      </c>
      <c r="Q11" s="25" t="s">
        <v>105</v>
      </c>
      <c r="R11" s="32" t="s">
        <v>105</v>
      </c>
      <c r="S11" s="1"/>
      <c r="T11" s="367" t="s">
        <v>105</v>
      </c>
      <c r="U11" s="367" t="s">
        <v>105</v>
      </c>
      <c r="V11" s="367" t="s">
        <v>105</v>
      </c>
      <c r="W11" s="367" t="s">
        <v>105</v>
      </c>
      <c r="X11" s="367" t="s">
        <v>105</v>
      </c>
      <c r="Y11" s="371" t="s">
        <v>105</v>
      </c>
      <c r="Z11" s="371" t="s">
        <v>105</v>
      </c>
      <c r="AA11" s="371" t="s">
        <v>105</v>
      </c>
      <c r="AB11" s="371" t="s">
        <v>105</v>
      </c>
      <c r="AC11" s="371" t="s">
        <v>105</v>
      </c>
      <c r="AD11" s="8"/>
      <c r="AE11" s="8"/>
      <c r="AF11" s="27" t="str">
        <f t="shared" si="0"/>
        <v/>
      </c>
      <c r="AG11" s="27" t="str">
        <f t="shared" si="0"/>
        <v/>
      </c>
      <c r="AH11" s="27" t="str">
        <f t="shared" si="0"/>
        <v/>
      </c>
      <c r="AI11" s="27" t="str">
        <f t="shared" si="0"/>
        <v/>
      </c>
      <c r="AJ11" s="27" t="str">
        <f t="shared" si="0"/>
        <v/>
      </c>
      <c r="AK11" s="27" t="str">
        <f t="shared" si="0"/>
        <v/>
      </c>
      <c r="AL11" s="27" t="str">
        <f t="shared" si="0"/>
        <v/>
      </c>
      <c r="AM11" s="27" t="str">
        <f t="shared" si="0"/>
        <v/>
      </c>
      <c r="AN11" s="27" t="str">
        <f t="shared" si="0"/>
        <v/>
      </c>
      <c r="AO11" s="27" t="str">
        <f t="shared" si="0"/>
        <v/>
      </c>
      <c r="AP11" s="1"/>
      <c r="AQ11" s="28"/>
      <c r="AR11" s="29" t="s">
        <v>238</v>
      </c>
      <c r="AS11" s="30" t="str">
        <f t="shared" si="1"/>
        <v>---</v>
      </c>
      <c r="AT11" s="50" t="e">
        <f>VALUE(IF(AS11="---","",VLOOKUP(AS11,List167834567910231213141516172345674568[],2,FALSE)))</f>
        <v>#VALUE!</v>
      </c>
      <c r="AU11" s="1" t="str">
        <f t="shared" si="2"/>
        <v>---</v>
      </c>
      <c r="AV11" s="1" t="e">
        <f>VALUE(IF(AU11="---","",VLOOKUP(AU11,List167834567910231213141516172345674568[],2,FALSE)))</f>
        <v>#VALUE!</v>
      </c>
      <c r="AW11" s="1" t="str">
        <f t="shared" si="4"/>
        <v>---</v>
      </c>
      <c r="AX11" s="1" t="str">
        <f t="shared" si="3"/>
        <v>---</v>
      </c>
      <c r="AY11" s="1"/>
      <c r="AZ11" s="1"/>
      <c r="BA11" s="1"/>
      <c r="BB11" s="1"/>
      <c r="BC11" s="1"/>
      <c r="BD11" s="29" t="s">
        <v>238</v>
      </c>
      <c r="BE11" s="161" t="str">
        <f>IF(H11="---","",VLOOKUP(H11,List167834567910231213141516172345674568[],2,FALSE))</f>
        <v/>
      </c>
      <c r="BF11" s="161" t="str">
        <f>IF(I11="---","",VLOOKUP(I11,List167834567910231213141516172345674568[],2,FALSE))</f>
        <v/>
      </c>
      <c r="BG11" s="161" t="str">
        <f>IF(J11="---","",VLOOKUP(J11,List167834567910231213141516172345674568[],2,FALSE))</f>
        <v/>
      </c>
      <c r="BH11" s="161" t="str">
        <f>IF(K11="---","",VLOOKUP(K11,List167834567910231213141516172345674568[],2,FALSE))</f>
        <v/>
      </c>
      <c r="BI11" s="161" t="str">
        <f>IF(L11="---","",VLOOKUP(L11,List167834567910231213141516172345674568[],2,FALSE))</f>
        <v/>
      </c>
      <c r="BJ11" s="161" t="str">
        <f>IF(M11="---","",VLOOKUP(M11,List167834567910231213141516172345674568[],2,FALSE))</f>
        <v/>
      </c>
      <c r="BK11" s="161" t="str">
        <f>IF(N11="---","",VLOOKUP(N11,List167834567910231213141516172345674568[],2,FALSE))</f>
        <v/>
      </c>
      <c r="BL11" s="161" t="str">
        <f>IF(O11="---","",VLOOKUP(O11,List167834567910231213141516172345674568[],2,FALSE))</f>
        <v/>
      </c>
      <c r="BM11" s="161" t="str">
        <f>IF(P11="---","",VLOOKUP(P11,List167834567910231213141516172345674568[],2,FALSE))</f>
        <v/>
      </c>
      <c r="BN11" s="161" t="str">
        <f>IF(Q11="---","",VLOOKUP(Q11,List167834567910231213141516172345674568[],2,FALSE))</f>
        <v/>
      </c>
      <c r="BO11" s="161" t="str">
        <f>IF(R11="---","",VLOOKUP(R11,List167834567910231213141516172345674568[],2,FALSE))</f>
        <v/>
      </c>
      <c r="BP11" s="29" t="s">
        <v>238</v>
      </c>
      <c r="BQ11" s="161" t="str">
        <f>IF(T11="---","",VLOOKUP(T11,List167834567910231213141516172345674568[],2,FALSE))</f>
        <v/>
      </c>
      <c r="BR11" s="161" t="str">
        <f>IF(U11="---","",VLOOKUP(U11,List167834567910231213141516172345674568[],2,FALSE))</f>
        <v/>
      </c>
      <c r="BS11" s="161" t="str">
        <f>IF(V11="---","",VLOOKUP(V11,List167834567910231213141516172345674568[],2,FALSE))</f>
        <v/>
      </c>
      <c r="BT11" s="161" t="str">
        <f>IF(W11="---","",VLOOKUP(W11,List167834567910231213141516172345674568[],2,FALSE))</f>
        <v/>
      </c>
      <c r="BU11" s="161" t="str">
        <f>IF(X11="---","",VLOOKUP(X11,List167834567910231213141516172345674568[],2,FALSE))</f>
        <v/>
      </c>
      <c r="BV11" s="161" t="str">
        <f>IF(Y11="---","",VLOOKUP(Y11,List167834567910231213141516172345674568[],2,FALSE))</f>
        <v/>
      </c>
      <c r="BW11" s="161" t="str">
        <f>IF(Z11="---","",VLOOKUP(Z11,List167834567910231213141516172345674568[],2,FALSE))</f>
        <v/>
      </c>
      <c r="BX11" s="161" t="str">
        <f>IF(AA11="---","",VLOOKUP(AA11,List167834567910231213141516172345674568[],2,FALSE))</f>
        <v/>
      </c>
      <c r="BY11" s="161" t="str">
        <f>IF(AB11="---","",VLOOKUP(AB11,List167834567910231213141516172345674568[],2,FALSE))</f>
        <v/>
      </c>
      <c r="BZ11" s="161" t="str">
        <f>IF(AC11="---","",VLOOKUP(AC11,List167834567910231213141516172345674568[],2,FALSE))</f>
        <v/>
      </c>
      <c r="CA11" s="8"/>
      <c r="CB11" s="1"/>
      <c r="CC11" s="8"/>
      <c r="CD11" s="1"/>
      <c r="CE11" s="8"/>
      <c r="CF11" s="1"/>
      <c r="CG11" s="8"/>
      <c r="CH11" s="1"/>
      <c r="CI11" s="8"/>
    </row>
    <row r="12" spans="2:87" ht="13.5" customHeight="1" thickBot="1">
      <c r="B12" s="283">
        <v>2</v>
      </c>
      <c r="C12" s="374" t="s">
        <v>120</v>
      </c>
      <c r="D12" s="375"/>
      <c r="E12" s="365" t="s">
        <v>121</v>
      </c>
      <c r="F12" s="198"/>
      <c r="G12" s="199"/>
      <c r="H12" s="367" t="s">
        <v>105</v>
      </c>
      <c r="I12" s="367" t="s">
        <v>105</v>
      </c>
      <c r="J12" s="367" t="s">
        <v>105</v>
      </c>
      <c r="K12" s="367" t="s">
        <v>105</v>
      </c>
      <c r="L12" s="367" t="s">
        <v>105</v>
      </c>
      <c r="M12" s="367" t="s">
        <v>105</v>
      </c>
      <c r="N12" s="25" t="s">
        <v>105</v>
      </c>
      <c r="O12" s="25" t="s">
        <v>105</v>
      </c>
      <c r="P12" s="25" t="s">
        <v>105</v>
      </c>
      <c r="Q12" s="25" t="s">
        <v>105</v>
      </c>
      <c r="R12" s="32" t="s">
        <v>105</v>
      </c>
      <c r="S12" s="1"/>
      <c r="T12" s="367" t="s">
        <v>105</v>
      </c>
      <c r="U12" s="367" t="s">
        <v>105</v>
      </c>
      <c r="V12" s="367" t="s">
        <v>105</v>
      </c>
      <c r="W12" s="367" t="s">
        <v>105</v>
      </c>
      <c r="X12" s="367" t="s">
        <v>105</v>
      </c>
      <c r="Y12" s="371" t="s">
        <v>105</v>
      </c>
      <c r="Z12" s="371" t="s">
        <v>105</v>
      </c>
      <c r="AA12" s="371" t="s">
        <v>105</v>
      </c>
      <c r="AB12" s="371" t="s">
        <v>105</v>
      </c>
      <c r="AC12" s="371" t="s">
        <v>105</v>
      </c>
      <c r="AD12" s="8"/>
      <c r="AE12" s="8"/>
      <c r="AF12" s="27" t="str">
        <f t="shared" si="0"/>
        <v/>
      </c>
      <c r="AG12" s="27" t="str">
        <f t="shared" si="0"/>
        <v/>
      </c>
      <c r="AH12" s="27" t="str">
        <f t="shared" si="0"/>
        <v/>
      </c>
      <c r="AI12" s="27" t="str">
        <f t="shared" si="0"/>
        <v/>
      </c>
      <c r="AJ12" s="27" t="str">
        <f t="shared" si="0"/>
        <v/>
      </c>
      <c r="AK12" s="27" t="str">
        <f t="shared" si="0"/>
        <v/>
      </c>
      <c r="AL12" s="27" t="str">
        <f t="shared" si="0"/>
        <v/>
      </c>
      <c r="AM12" s="27" t="str">
        <f t="shared" si="0"/>
        <v/>
      </c>
      <c r="AN12" s="27" t="str">
        <f t="shared" si="0"/>
        <v/>
      </c>
      <c r="AO12" s="27" t="str">
        <f t="shared" si="0"/>
        <v/>
      </c>
      <c r="AP12" s="1"/>
      <c r="AQ12" s="28"/>
      <c r="AR12" s="29" t="s">
        <v>122</v>
      </c>
      <c r="AS12" s="30" t="str">
        <f t="shared" si="1"/>
        <v>---</v>
      </c>
      <c r="AT12" s="50" t="e">
        <f>VALUE(IF(AS12="---","",VLOOKUP(AS12,List167834567910231213141516172345674568[],2,FALSE)))</f>
        <v>#VALUE!</v>
      </c>
      <c r="AU12" s="1" t="str">
        <f t="shared" si="2"/>
        <v>---</v>
      </c>
      <c r="AV12" s="1" t="e">
        <f>VALUE(IF(AU12="---","",VLOOKUP(AU12,List167834567910231213141516172345674568[],2,FALSE)))</f>
        <v>#VALUE!</v>
      </c>
      <c r="AW12" s="1" t="str">
        <f t="shared" si="4"/>
        <v>---</v>
      </c>
      <c r="AX12" s="1" t="str">
        <f t="shared" si="3"/>
        <v>---</v>
      </c>
      <c r="AY12" s="1"/>
      <c r="AZ12" s="1"/>
      <c r="BA12" s="1"/>
      <c r="BB12" s="1"/>
      <c r="BC12" s="1"/>
      <c r="BD12" s="29" t="s">
        <v>122</v>
      </c>
      <c r="BE12" s="161" t="str">
        <f>IF(H12="---","",VLOOKUP(H12,List167834567910231213141516172345674568[],2,FALSE))</f>
        <v/>
      </c>
      <c r="BF12" s="161" t="str">
        <f>IF(I12="---","",VLOOKUP(I12,List167834567910231213141516172345674568[],2,FALSE))</f>
        <v/>
      </c>
      <c r="BG12" s="161" t="str">
        <f>IF(J12="---","",VLOOKUP(J12,List167834567910231213141516172345674568[],2,FALSE))</f>
        <v/>
      </c>
      <c r="BH12" s="161" t="str">
        <f>IF(K12="---","",VLOOKUP(K12,List167834567910231213141516172345674568[],2,FALSE))</f>
        <v/>
      </c>
      <c r="BI12" s="161" t="str">
        <f>IF(L12="---","",VLOOKUP(L12,List167834567910231213141516172345674568[],2,FALSE))</f>
        <v/>
      </c>
      <c r="BJ12" s="161" t="str">
        <f>IF(M12="---","",VLOOKUP(M12,List167834567910231213141516172345674568[],2,FALSE))</f>
        <v/>
      </c>
      <c r="BK12" s="161" t="str">
        <f>IF(N12="---","",VLOOKUP(N12,List167834567910231213141516172345674568[],2,FALSE))</f>
        <v/>
      </c>
      <c r="BL12" s="161" t="str">
        <f>IF(O12="---","",VLOOKUP(O12,List167834567910231213141516172345674568[],2,FALSE))</f>
        <v/>
      </c>
      <c r="BM12" s="161" t="str">
        <f>IF(P12="---","",VLOOKUP(P12,List167834567910231213141516172345674568[],2,FALSE))</f>
        <v/>
      </c>
      <c r="BN12" s="161" t="str">
        <f>IF(Q12="---","",VLOOKUP(Q12,List167834567910231213141516172345674568[],2,FALSE))</f>
        <v/>
      </c>
      <c r="BO12" s="161" t="str">
        <f>IF(R12="---","",VLOOKUP(R12,List167834567910231213141516172345674568[],2,FALSE))</f>
        <v/>
      </c>
      <c r="BP12" s="29" t="s">
        <v>122</v>
      </c>
      <c r="BQ12" s="161" t="str">
        <f>IF(T12="---","",VLOOKUP(T12,List167834567910231213141516172345674568[],2,FALSE))</f>
        <v/>
      </c>
      <c r="BR12" s="161" t="str">
        <f>IF(U12="---","",VLOOKUP(U12,List167834567910231213141516172345674568[],2,FALSE))</f>
        <v/>
      </c>
      <c r="BS12" s="161" t="str">
        <f>IF(V12="---","",VLOOKUP(V12,List167834567910231213141516172345674568[],2,FALSE))</f>
        <v/>
      </c>
      <c r="BT12" s="161" t="str">
        <f>IF(W12="---","",VLOOKUP(W12,List167834567910231213141516172345674568[],2,FALSE))</f>
        <v/>
      </c>
      <c r="BU12" s="161" t="str">
        <f>IF(X12="---","",VLOOKUP(X12,List167834567910231213141516172345674568[],2,FALSE))</f>
        <v/>
      </c>
      <c r="BV12" s="161" t="str">
        <f>IF(Y12="---","",VLOOKUP(Y12,List167834567910231213141516172345674568[],2,FALSE))</f>
        <v/>
      </c>
      <c r="BW12" s="161" t="str">
        <f>IF(Z12="---","",VLOOKUP(Z12,List167834567910231213141516172345674568[],2,FALSE))</f>
        <v/>
      </c>
      <c r="BX12" s="161" t="str">
        <f>IF(AA12="---","",VLOOKUP(AA12,List167834567910231213141516172345674568[],2,FALSE))</f>
        <v/>
      </c>
      <c r="BY12" s="161" t="str">
        <f>IF(AB12="---","",VLOOKUP(AB12,List167834567910231213141516172345674568[],2,FALSE))</f>
        <v/>
      </c>
      <c r="BZ12" s="161" t="str">
        <f>IF(AC12="---","",VLOOKUP(AC12,List167834567910231213141516172345674568[],2,FALSE))</f>
        <v/>
      </c>
      <c r="CA12" s="8"/>
      <c r="CB12" s="1"/>
      <c r="CC12" s="8"/>
      <c r="CD12" s="1"/>
      <c r="CE12" s="8"/>
      <c r="CF12" s="1"/>
      <c r="CG12" s="8"/>
      <c r="CH12" s="1"/>
      <c r="CI12" s="8"/>
    </row>
    <row r="13" spans="2:87" ht="13.5" customHeight="1" thickBot="1">
      <c r="B13" s="283"/>
      <c r="C13" s="374"/>
      <c r="D13" s="375"/>
      <c r="E13" s="365" t="s">
        <v>123</v>
      </c>
      <c r="F13" s="198"/>
      <c r="G13" s="199"/>
      <c r="H13" s="367" t="s">
        <v>105</v>
      </c>
      <c r="I13" s="367" t="s">
        <v>105</v>
      </c>
      <c r="J13" s="367" t="s">
        <v>105</v>
      </c>
      <c r="K13" s="367" t="s">
        <v>105</v>
      </c>
      <c r="L13" s="367" t="s">
        <v>105</v>
      </c>
      <c r="M13" s="367" t="s">
        <v>105</v>
      </c>
      <c r="N13" s="25" t="s">
        <v>105</v>
      </c>
      <c r="O13" s="25" t="s">
        <v>105</v>
      </c>
      <c r="P13" s="25" t="s">
        <v>105</v>
      </c>
      <c r="Q13" s="25" t="s">
        <v>105</v>
      </c>
      <c r="R13" s="32" t="s">
        <v>105</v>
      </c>
      <c r="S13" s="1"/>
      <c r="T13" s="367" t="s">
        <v>105</v>
      </c>
      <c r="U13" s="367" t="s">
        <v>105</v>
      </c>
      <c r="V13" s="367" t="s">
        <v>105</v>
      </c>
      <c r="W13" s="367" t="s">
        <v>105</v>
      </c>
      <c r="X13" s="367" t="s">
        <v>105</v>
      </c>
      <c r="Y13" s="371" t="s">
        <v>105</v>
      </c>
      <c r="Z13" s="371" t="s">
        <v>105</v>
      </c>
      <c r="AA13" s="371" t="s">
        <v>105</v>
      </c>
      <c r="AB13" s="371" t="s">
        <v>105</v>
      </c>
      <c r="AC13" s="371" t="s">
        <v>105</v>
      </c>
      <c r="AD13" s="8"/>
      <c r="AE13" s="8"/>
      <c r="AF13" s="27" t="str">
        <f t="shared" si="0"/>
        <v/>
      </c>
      <c r="AG13" s="27" t="str">
        <f t="shared" si="0"/>
        <v/>
      </c>
      <c r="AH13" s="27" t="str">
        <f t="shared" si="0"/>
        <v/>
      </c>
      <c r="AI13" s="27" t="str">
        <f t="shared" si="0"/>
        <v/>
      </c>
      <c r="AJ13" s="27" t="str">
        <f t="shared" si="0"/>
        <v/>
      </c>
      <c r="AK13" s="27" t="str">
        <f t="shared" si="0"/>
        <v/>
      </c>
      <c r="AL13" s="27" t="str">
        <f t="shared" si="0"/>
        <v/>
      </c>
      <c r="AM13" s="27" t="str">
        <f t="shared" si="0"/>
        <v/>
      </c>
      <c r="AN13" s="27" t="str">
        <f t="shared" si="0"/>
        <v/>
      </c>
      <c r="AO13" s="27" t="str">
        <f t="shared" si="0"/>
        <v/>
      </c>
      <c r="AP13" s="1"/>
      <c r="AQ13" s="28"/>
      <c r="AR13" s="29" t="s">
        <v>124</v>
      </c>
      <c r="AS13" s="30" t="str">
        <f t="shared" si="1"/>
        <v>---</v>
      </c>
      <c r="AT13" s="50" t="e">
        <f>VALUE(IF(AS13="---","",VLOOKUP(AS13,List167834567910231213141516172345674568[],2,FALSE)))</f>
        <v>#VALUE!</v>
      </c>
      <c r="AU13" s="1" t="str">
        <f t="shared" si="2"/>
        <v>---</v>
      </c>
      <c r="AV13" s="1" t="e">
        <f>VALUE(IF(AU13="---","",VLOOKUP(AU13,List167834567910231213141516172345674568[],2,FALSE)))</f>
        <v>#VALUE!</v>
      </c>
      <c r="AW13" s="1" t="str">
        <f t="shared" si="4"/>
        <v>---</v>
      </c>
      <c r="AX13" s="1" t="str">
        <f t="shared" si="3"/>
        <v>---</v>
      </c>
      <c r="AY13" s="1"/>
      <c r="AZ13" s="1"/>
      <c r="BA13" s="1"/>
      <c r="BB13" s="1"/>
      <c r="BC13" s="1"/>
      <c r="BD13" s="29" t="s">
        <v>124</v>
      </c>
      <c r="BE13" s="161" t="str">
        <f>IF(H13="---","",VLOOKUP(H13,List167834567910231213141516172345674568[],2,FALSE))</f>
        <v/>
      </c>
      <c r="BF13" s="161" t="str">
        <f>IF(I13="---","",VLOOKUP(I13,List167834567910231213141516172345674568[],2,FALSE))</f>
        <v/>
      </c>
      <c r="BG13" s="161" t="str">
        <f>IF(J13="---","",VLOOKUP(J13,List167834567910231213141516172345674568[],2,FALSE))</f>
        <v/>
      </c>
      <c r="BH13" s="161" t="str">
        <f>IF(K13="---","",VLOOKUP(K13,List167834567910231213141516172345674568[],2,FALSE))</f>
        <v/>
      </c>
      <c r="BI13" s="161" t="str">
        <f>IF(L13="---","",VLOOKUP(L13,List167834567910231213141516172345674568[],2,FALSE))</f>
        <v/>
      </c>
      <c r="BJ13" s="161" t="str">
        <f>IF(M13="---","",VLOOKUP(M13,List167834567910231213141516172345674568[],2,FALSE))</f>
        <v/>
      </c>
      <c r="BK13" s="161" t="str">
        <f>IF(N13="---","",VLOOKUP(N13,List167834567910231213141516172345674568[],2,FALSE))</f>
        <v/>
      </c>
      <c r="BL13" s="161" t="str">
        <f>IF(O13="---","",VLOOKUP(O13,List167834567910231213141516172345674568[],2,FALSE))</f>
        <v/>
      </c>
      <c r="BM13" s="161" t="str">
        <f>IF(P13="---","",VLOOKUP(P13,List167834567910231213141516172345674568[],2,FALSE))</f>
        <v/>
      </c>
      <c r="BN13" s="161" t="str">
        <f>IF(Q13="---","",VLOOKUP(Q13,List167834567910231213141516172345674568[],2,FALSE))</f>
        <v/>
      </c>
      <c r="BO13" s="161" t="str">
        <f>IF(R13="---","",VLOOKUP(R13,List167834567910231213141516172345674568[],2,FALSE))</f>
        <v/>
      </c>
      <c r="BP13" s="29" t="s">
        <v>124</v>
      </c>
      <c r="BQ13" s="161" t="str">
        <f>IF(T13="---","",VLOOKUP(T13,List167834567910231213141516172345674568[],2,FALSE))</f>
        <v/>
      </c>
      <c r="BR13" s="161" t="str">
        <f>IF(U13="---","",VLOOKUP(U13,List167834567910231213141516172345674568[],2,FALSE))</f>
        <v/>
      </c>
      <c r="BS13" s="161" t="str">
        <f>IF(V13="---","",VLOOKUP(V13,List167834567910231213141516172345674568[],2,FALSE))</f>
        <v/>
      </c>
      <c r="BT13" s="161" t="str">
        <f>IF(W13="---","",VLOOKUP(W13,List167834567910231213141516172345674568[],2,FALSE))</f>
        <v/>
      </c>
      <c r="BU13" s="161" t="str">
        <f>IF(X13="---","",VLOOKUP(X13,List167834567910231213141516172345674568[],2,FALSE))</f>
        <v/>
      </c>
      <c r="BV13" s="161" t="str">
        <f>IF(Y13="---","",VLOOKUP(Y13,List167834567910231213141516172345674568[],2,FALSE))</f>
        <v/>
      </c>
      <c r="BW13" s="161" t="str">
        <f>IF(Z13="---","",VLOOKUP(Z13,List167834567910231213141516172345674568[],2,FALSE))</f>
        <v/>
      </c>
      <c r="BX13" s="161" t="str">
        <f>IF(AA13="---","",VLOOKUP(AA13,List167834567910231213141516172345674568[],2,FALSE))</f>
        <v/>
      </c>
      <c r="BY13" s="161" t="str">
        <f>IF(AB13="---","",VLOOKUP(AB13,List167834567910231213141516172345674568[],2,FALSE))</f>
        <v/>
      </c>
      <c r="BZ13" s="161" t="str">
        <f>IF(AC13="---","",VLOOKUP(AC13,List167834567910231213141516172345674568[],2,FALSE))</f>
        <v/>
      </c>
      <c r="CA13" s="8"/>
      <c r="CB13" s="1"/>
      <c r="CC13" s="8"/>
      <c r="CD13" s="1"/>
      <c r="CE13" s="8"/>
      <c r="CF13" s="1"/>
      <c r="CG13" s="8"/>
      <c r="CH13" s="1"/>
      <c r="CI13" s="8"/>
    </row>
    <row r="14" spans="2:87" ht="13.5" customHeight="1" thickBot="1">
      <c r="B14" s="283"/>
      <c r="C14" s="374"/>
      <c r="D14" s="375"/>
      <c r="E14" s="365" t="s">
        <v>125</v>
      </c>
      <c r="F14" s="198"/>
      <c r="G14" s="199"/>
      <c r="H14" s="367" t="s">
        <v>105</v>
      </c>
      <c r="I14" s="367" t="s">
        <v>105</v>
      </c>
      <c r="J14" s="367" t="s">
        <v>105</v>
      </c>
      <c r="K14" s="367" t="s">
        <v>105</v>
      </c>
      <c r="L14" s="367" t="s">
        <v>105</v>
      </c>
      <c r="M14" s="367" t="s">
        <v>105</v>
      </c>
      <c r="N14" s="25" t="s">
        <v>105</v>
      </c>
      <c r="O14" s="25" t="s">
        <v>105</v>
      </c>
      <c r="P14" s="25" t="s">
        <v>105</v>
      </c>
      <c r="Q14" s="25" t="s">
        <v>105</v>
      </c>
      <c r="R14" s="32" t="s">
        <v>105</v>
      </c>
      <c r="S14" s="1"/>
      <c r="T14" s="367" t="s">
        <v>105</v>
      </c>
      <c r="U14" s="367" t="s">
        <v>105</v>
      </c>
      <c r="V14" s="367" t="s">
        <v>105</v>
      </c>
      <c r="W14" s="367" t="s">
        <v>105</v>
      </c>
      <c r="X14" s="367" t="s">
        <v>105</v>
      </c>
      <c r="Y14" s="371" t="s">
        <v>105</v>
      </c>
      <c r="Z14" s="371" t="s">
        <v>105</v>
      </c>
      <c r="AA14" s="371" t="s">
        <v>105</v>
      </c>
      <c r="AB14" s="371" t="s">
        <v>105</v>
      </c>
      <c r="AC14" s="371" t="s">
        <v>105</v>
      </c>
      <c r="AD14" s="8"/>
      <c r="AE14" s="8"/>
      <c r="AF14" s="27" t="str">
        <f t="shared" si="0"/>
        <v/>
      </c>
      <c r="AG14" s="27" t="str">
        <f t="shared" si="0"/>
        <v/>
      </c>
      <c r="AH14" s="27" t="str">
        <f t="shared" si="0"/>
        <v/>
      </c>
      <c r="AI14" s="27" t="str">
        <f t="shared" si="0"/>
        <v/>
      </c>
      <c r="AJ14" s="27" t="str">
        <f t="shared" si="0"/>
        <v/>
      </c>
      <c r="AK14" s="27" t="str">
        <f t="shared" si="0"/>
        <v/>
      </c>
      <c r="AL14" s="27" t="str">
        <f t="shared" si="0"/>
        <v/>
      </c>
      <c r="AM14" s="27" t="str">
        <f t="shared" si="0"/>
        <v/>
      </c>
      <c r="AN14" s="27" t="str">
        <f t="shared" si="0"/>
        <v/>
      </c>
      <c r="AO14" s="27" t="str">
        <f t="shared" si="0"/>
        <v/>
      </c>
      <c r="AP14" s="1"/>
      <c r="AQ14" s="28"/>
      <c r="AR14" s="29" t="s">
        <v>126</v>
      </c>
      <c r="AS14" s="30" t="str">
        <f t="shared" si="1"/>
        <v>---</v>
      </c>
      <c r="AT14" s="50" t="e">
        <f>VALUE(IF(AS14="---","",VLOOKUP(AS14,List167834567910231213141516172345674568[],2,FALSE)))</f>
        <v>#VALUE!</v>
      </c>
      <c r="AU14" s="1" t="str">
        <f t="shared" si="2"/>
        <v>---</v>
      </c>
      <c r="AV14" s="1" t="e">
        <f>VALUE(IF(AU14="---","",VLOOKUP(AU14,List167834567910231213141516172345674568[],2,FALSE)))</f>
        <v>#VALUE!</v>
      </c>
      <c r="AW14" s="1" t="str">
        <f t="shared" si="4"/>
        <v>---</v>
      </c>
      <c r="AX14" s="1" t="str">
        <f t="shared" si="3"/>
        <v>---</v>
      </c>
      <c r="AY14" s="1"/>
      <c r="AZ14" s="1"/>
      <c r="BA14" s="1"/>
      <c r="BB14" s="1"/>
      <c r="BC14" s="1"/>
      <c r="BD14" s="29" t="s">
        <v>126</v>
      </c>
      <c r="BE14" s="161" t="str">
        <f>IF(H14="---","",VLOOKUP(H14,List167834567910231213141516172345674568[],2,FALSE))</f>
        <v/>
      </c>
      <c r="BF14" s="161" t="str">
        <f>IF(I14="---","",VLOOKUP(I14,List167834567910231213141516172345674568[],2,FALSE))</f>
        <v/>
      </c>
      <c r="BG14" s="161" t="str">
        <f>IF(J14="---","",VLOOKUP(J14,List167834567910231213141516172345674568[],2,FALSE))</f>
        <v/>
      </c>
      <c r="BH14" s="161" t="str">
        <f>IF(K14="---","",VLOOKUP(K14,List167834567910231213141516172345674568[],2,FALSE))</f>
        <v/>
      </c>
      <c r="BI14" s="161" t="str">
        <f>IF(L14="---","",VLOOKUP(L14,List167834567910231213141516172345674568[],2,FALSE))</f>
        <v/>
      </c>
      <c r="BJ14" s="161" t="str">
        <f>IF(M14="---","",VLOOKUP(M14,List167834567910231213141516172345674568[],2,FALSE))</f>
        <v/>
      </c>
      <c r="BK14" s="161" t="str">
        <f>IF(N14="---","",VLOOKUP(N14,List167834567910231213141516172345674568[],2,FALSE))</f>
        <v/>
      </c>
      <c r="BL14" s="161" t="str">
        <f>IF(O14="---","",VLOOKUP(O14,List167834567910231213141516172345674568[],2,FALSE))</f>
        <v/>
      </c>
      <c r="BM14" s="161" t="str">
        <f>IF(P14="---","",VLOOKUP(P14,List167834567910231213141516172345674568[],2,FALSE))</f>
        <v/>
      </c>
      <c r="BN14" s="161" t="str">
        <f>IF(Q14="---","",VLOOKUP(Q14,List167834567910231213141516172345674568[],2,FALSE))</f>
        <v/>
      </c>
      <c r="BO14" s="161" t="str">
        <f>IF(R14="---","",VLOOKUP(R14,List167834567910231213141516172345674568[],2,FALSE))</f>
        <v/>
      </c>
      <c r="BP14" s="29" t="s">
        <v>126</v>
      </c>
      <c r="BQ14" s="161" t="str">
        <f>IF(T14="---","",VLOOKUP(T14,List167834567910231213141516172345674568[],2,FALSE))</f>
        <v/>
      </c>
      <c r="BR14" s="161" t="str">
        <f>IF(U14="---","",VLOOKUP(U14,List167834567910231213141516172345674568[],2,FALSE))</f>
        <v/>
      </c>
      <c r="BS14" s="161" t="str">
        <f>IF(V14="---","",VLOOKUP(V14,List167834567910231213141516172345674568[],2,FALSE))</f>
        <v/>
      </c>
      <c r="BT14" s="161" t="str">
        <f>IF(W14="---","",VLOOKUP(W14,List167834567910231213141516172345674568[],2,FALSE))</f>
        <v/>
      </c>
      <c r="BU14" s="161" t="str">
        <f>IF(X14="---","",VLOOKUP(X14,List167834567910231213141516172345674568[],2,FALSE))</f>
        <v/>
      </c>
      <c r="BV14" s="161" t="str">
        <f>IF(Y14="---","",VLOOKUP(Y14,List167834567910231213141516172345674568[],2,FALSE))</f>
        <v/>
      </c>
      <c r="BW14" s="161" t="str">
        <f>IF(Z14="---","",VLOOKUP(Z14,List167834567910231213141516172345674568[],2,FALSE))</f>
        <v/>
      </c>
      <c r="BX14" s="161" t="str">
        <f>IF(AA14="---","",VLOOKUP(AA14,List167834567910231213141516172345674568[],2,FALSE))</f>
        <v/>
      </c>
      <c r="BY14" s="161" t="str">
        <f>IF(AB14="---","",VLOOKUP(AB14,List167834567910231213141516172345674568[],2,FALSE))</f>
        <v/>
      </c>
      <c r="BZ14" s="161" t="str">
        <f>IF(AC14="---","",VLOOKUP(AC14,List167834567910231213141516172345674568[],2,FALSE))</f>
        <v/>
      </c>
      <c r="CA14" s="8"/>
      <c r="CB14" s="1"/>
      <c r="CC14" s="8"/>
      <c r="CD14" s="1"/>
      <c r="CE14" s="8"/>
      <c r="CF14" s="1"/>
      <c r="CG14" s="8"/>
      <c r="CH14" s="1"/>
      <c r="CI14" s="8"/>
    </row>
    <row r="15" spans="2:87" ht="13.5" customHeight="1" thickBot="1">
      <c r="B15" s="283"/>
      <c r="C15" s="287" t="s">
        <v>127</v>
      </c>
      <c r="D15" s="288"/>
      <c r="E15" s="198" t="s">
        <v>128</v>
      </c>
      <c r="F15" s="198"/>
      <c r="G15" s="199"/>
      <c r="H15" s="367" t="s">
        <v>105</v>
      </c>
      <c r="I15" s="367" t="s">
        <v>105</v>
      </c>
      <c r="J15" s="367" t="s">
        <v>105</v>
      </c>
      <c r="K15" s="367" t="s">
        <v>105</v>
      </c>
      <c r="L15" s="367" t="s">
        <v>105</v>
      </c>
      <c r="M15" s="367" t="s">
        <v>105</v>
      </c>
      <c r="N15" s="25" t="s">
        <v>105</v>
      </c>
      <c r="O15" s="25" t="s">
        <v>105</v>
      </c>
      <c r="P15" s="25" t="s">
        <v>105</v>
      </c>
      <c r="Q15" s="25" t="s">
        <v>105</v>
      </c>
      <c r="R15" s="32" t="s">
        <v>105</v>
      </c>
      <c r="S15" s="1"/>
      <c r="T15" s="367" t="s">
        <v>105</v>
      </c>
      <c r="U15" s="367" t="s">
        <v>105</v>
      </c>
      <c r="V15" s="367" t="s">
        <v>105</v>
      </c>
      <c r="W15" s="367" t="s">
        <v>105</v>
      </c>
      <c r="X15" s="367" t="s">
        <v>105</v>
      </c>
      <c r="Y15" s="371" t="s">
        <v>105</v>
      </c>
      <c r="Z15" s="371" t="s">
        <v>105</v>
      </c>
      <c r="AA15" s="371" t="s">
        <v>105</v>
      </c>
      <c r="AB15" s="371" t="s">
        <v>105</v>
      </c>
      <c r="AC15" s="371" t="s">
        <v>105</v>
      </c>
      <c r="AD15" s="8"/>
      <c r="AE15" s="8"/>
      <c r="AF15" s="27" t="str">
        <f t="shared" si="0"/>
        <v/>
      </c>
      <c r="AG15" s="27" t="str">
        <f t="shared" si="0"/>
        <v/>
      </c>
      <c r="AH15" s="27" t="str">
        <f t="shared" si="0"/>
        <v/>
      </c>
      <c r="AI15" s="27" t="str">
        <f t="shared" si="0"/>
        <v/>
      </c>
      <c r="AJ15" s="27" t="str">
        <f t="shared" si="0"/>
        <v/>
      </c>
      <c r="AK15" s="27" t="str">
        <f t="shared" si="0"/>
        <v/>
      </c>
      <c r="AL15" s="27" t="str">
        <f t="shared" si="0"/>
        <v/>
      </c>
      <c r="AM15" s="27" t="str">
        <f t="shared" si="0"/>
        <v/>
      </c>
      <c r="AN15" s="27" t="str">
        <f t="shared" si="0"/>
        <v/>
      </c>
      <c r="AO15" s="27" t="str">
        <f t="shared" si="0"/>
        <v/>
      </c>
      <c r="AP15" s="1"/>
      <c r="AQ15" s="28"/>
      <c r="AR15" s="29" t="s">
        <v>129</v>
      </c>
      <c r="AS15" s="30" t="str">
        <f t="shared" si="1"/>
        <v>---</v>
      </c>
      <c r="AT15" s="50" t="e">
        <f>VALUE(IF(AS15="---","",VLOOKUP(AS15,List167834567910231213141516172345674568[],2,FALSE)))</f>
        <v>#VALUE!</v>
      </c>
      <c r="AU15" s="1" t="str">
        <f t="shared" si="2"/>
        <v>---</v>
      </c>
      <c r="AV15" s="1" t="e">
        <f>VALUE(IF(AU15="---","",VLOOKUP(AU15,List167834567910231213141516172345674568[],2,FALSE)))</f>
        <v>#VALUE!</v>
      </c>
      <c r="AW15" s="1" t="str">
        <f t="shared" si="4"/>
        <v>---</v>
      </c>
      <c r="AX15" s="1" t="str">
        <f t="shared" si="3"/>
        <v>---</v>
      </c>
      <c r="AY15" s="1"/>
      <c r="AZ15" s="1"/>
      <c r="BA15" s="1"/>
      <c r="BB15" s="1"/>
      <c r="BC15" s="1"/>
      <c r="BD15" s="29" t="s">
        <v>129</v>
      </c>
      <c r="BE15" s="161" t="str">
        <f>IF(H15="---","",VLOOKUP(H15,List167834567910231213141516172345674568[],2,FALSE))</f>
        <v/>
      </c>
      <c r="BF15" s="161" t="str">
        <f>IF(I15="---","",VLOOKUP(I15,List167834567910231213141516172345674568[],2,FALSE))</f>
        <v/>
      </c>
      <c r="BG15" s="161" t="str">
        <f>IF(J15="---","",VLOOKUP(J15,List167834567910231213141516172345674568[],2,FALSE))</f>
        <v/>
      </c>
      <c r="BH15" s="161" t="str">
        <f>IF(K15="---","",VLOOKUP(K15,List167834567910231213141516172345674568[],2,FALSE))</f>
        <v/>
      </c>
      <c r="BI15" s="161" t="str">
        <f>IF(L15="---","",VLOOKUP(L15,List167834567910231213141516172345674568[],2,FALSE))</f>
        <v/>
      </c>
      <c r="BJ15" s="161" t="str">
        <f>IF(M15="---","",VLOOKUP(M15,List167834567910231213141516172345674568[],2,FALSE))</f>
        <v/>
      </c>
      <c r="BK15" s="161" t="str">
        <f>IF(N15="---","",VLOOKUP(N15,List167834567910231213141516172345674568[],2,FALSE))</f>
        <v/>
      </c>
      <c r="BL15" s="161" t="str">
        <f>IF(O15="---","",VLOOKUP(O15,List167834567910231213141516172345674568[],2,FALSE))</f>
        <v/>
      </c>
      <c r="BM15" s="161" t="str">
        <f>IF(P15="---","",VLOOKUP(P15,List167834567910231213141516172345674568[],2,FALSE))</f>
        <v/>
      </c>
      <c r="BN15" s="161" t="str">
        <f>IF(Q15="---","",VLOOKUP(Q15,List167834567910231213141516172345674568[],2,FALSE))</f>
        <v/>
      </c>
      <c r="BO15" s="161" t="str">
        <f>IF(R15="---","",VLOOKUP(R15,List167834567910231213141516172345674568[],2,FALSE))</f>
        <v/>
      </c>
      <c r="BP15" s="29" t="s">
        <v>129</v>
      </c>
      <c r="BQ15" s="161" t="str">
        <f>IF(T15="---","",VLOOKUP(T15,List167834567910231213141516172345674568[],2,FALSE))</f>
        <v/>
      </c>
      <c r="BR15" s="161" t="str">
        <f>IF(U15="---","",VLOOKUP(U15,List167834567910231213141516172345674568[],2,FALSE))</f>
        <v/>
      </c>
      <c r="BS15" s="161" t="str">
        <f>IF(V15="---","",VLOOKUP(V15,List167834567910231213141516172345674568[],2,FALSE))</f>
        <v/>
      </c>
      <c r="BT15" s="161" t="str">
        <f>IF(W15="---","",VLOOKUP(W15,List167834567910231213141516172345674568[],2,FALSE))</f>
        <v/>
      </c>
      <c r="BU15" s="161" t="str">
        <f>IF(X15="---","",VLOOKUP(X15,List167834567910231213141516172345674568[],2,FALSE))</f>
        <v/>
      </c>
      <c r="BV15" s="161" t="str">
        <f>IF(Y15="---","",VLOOKUP(Y15,List167834567910231213141516172345674568[],2,FALSE))</f>
        <v/>
      </c>
      <c r="BW15" s="161" t="str">
        <f>IF(Z15="---","",VLOOKUP(Z15,List167834567910231213141516172345674568[],2,FALSE))</f>
        <v/>
      </c>
      <c r="BX15" s="161" t="str">
        <f>IF(AA15="---","",VLOOKUP(AA15,List167834567910231213141516172345674568[],2,FALSE))</f>
        <v/>
      </c>
      <c r="BY15" s="161" t="str">
        <f>IF(AB15="---","",VLOOKUP(AB15,List167834567910231213141516172345674568[],2,FALSE))</f>
        <v/>
      </c>
      <c r="BZ15" s="161" t="str">
        <f>IF(AC15="---","",VLOOKUP(AC15,List167834567910231213141516172345674568[],2,FALSE))</f>
        <v/>
      </c>
      <c r="CA15" s="8"/>
      <c r="CB15" s="1"/>
      <c r="CC15" s="8"/>
      <c r="CD15" s="1"/>
      <c r="CE15" s="8"/>
      <c r="CF15" s="1"/>
      <c r="CG15" s="8"/>
      <c r="CH15" s="1"/>
      <c r="CI15" s="8"/>
    </row>
    <row r="16" spans="2:87" ht="13.5" customHeight="1" thickBot="1">
      <c r="B16" s="283"/>
      <c r="C16" s="287"/>
      <c r="D16" s="288"/>
      <c r="E16" s="198" t="s">
        <v>130</v>
      </c>
      <c r="F16" s="198"/>
      <c r="G16" s="199"/>
      <c r="H16" s="367" t="s">
        <v>105</v>
      </c>
      <c r="I16" s="367" t="s">
        <v>105</v>
      </c>
      <c r="J16" s="367" t="s">
        <v>105</v>
      </c>
      <c r="K16" s="367" t="s">
        <v>105</v>
      </c>
      <c r="L16" s="367" t="s">
        <v>105</v>
      </c>
      <c r="M16" s="367" t="s">
        <v>105</v>
      </c>
      <c r="N16" s="25" t="s">
        <v>105</v>
      </c>
      <c r="O16" s="25" t="s">
        <v>105</v>
      </c>
      <c r="P16" s="25" t="s">
        <v>105</v>
      </c>
      <c r="Q16" s="25" t="s">
        <v>105</v>
      </c>
      <c r="R16" s="32" t="s">
        <v>105</v>
      </c>
      <c r="S16" s="1"/>
      <c r="T16" s="367" t="s">
        <v>105</v>
      </c>
      <c r="U16" s="367" t="s">
        <v>105</v>
      </c>
      <c r="V16" s="367" t="s">
        <v>105</v>
      </c>
      <c r="W16" s="367" t="s">
        <v>105</v>
      </c>
      <c r="X16" s="367" t="s">
        <v>105</v>
      </c>
      <c r="Y16" s="371" t="s">
        <v>105</v>
      </c>
      <c r="Z16" s="371" t="s">
        <v>105</v>
      </c>
      <c r="AA16" s="371" t="s">
        <v>105</v>
      </c>
      <c r="AB16" s="371" t="s">
        <v>105</v>
      </c>
      <c r="AC16" s="371" t="s">
        <v>105</v>
      </c>
      <c r="AD16" s="8"/>
      <c r="AE16" s="8"/>
      <c r="AF16" s="27" t="str">
        <f t="shared" si="0"/>
        <v/>
      </c>
      <c r="AG16" s="27" t="str">
        <f t="shared" si="0"/>
        <v/>
      </c>
      <c r="AH16" s="27" t="str">
        <f t="shared" si="0"/>
        <v/>
      </c>
      <c r="AI16" s="27" t="str">
        <f t="shared" si="0"/>
        <v/>
      </c>
      <c r="AJ16" s="27" t="str">
        <f t="shared" si="0"/>
        <v/>
      </c>
      <c r="AK16" s="27" t="str">
        <f t="shared" si="0"/>
        <v/>
      </c>
      <c r="AL16" s="27" t="str">
        <f t="shared" si="0"/>
        <v/>
      </c>
      <c r="AM16" s="27" t="str">
        <f t="shared" si="0"/>
        <v/>
      </c>
      <c r="AN16" s="27" t="str">
        <f t="shared" si="0"/>
        <v/>
      </c>
      <c r="AO16" s="27" t="str">
        <f t="shared" si="0"/>
        <v/>
      </c>
      <c r="AP16" s="1"/>
      <c r="AQ16" s="28"/>
      <c r="AR16" s="29" t="s">
        <v>131</v>
      </c>
      <c r="AS16" s="30" t="str">
        <f t="shared" si="1"/>
        <v>---</v>
      </c>
      <c r="AT16" s="50" t="e">
        <f>VALUE(IF(AS16="---","",VLOOKUP(AS16,List167834567910231213141516172345674568[],2,FALSE)))</f>
        <v>#VALUE!</v>
      </c>
      <c r="AU16" s="1" t="str">
        <f t="shared" si="2"/>
        <v>---</v>
      </c>
      <c r="AV16" s="1" t="e">
        <f>VALUE(IF(AU16="---","",VLOOKUP(AU16,List167834567910231213141516172345674568[],2,FALSE)))</f>
        <v>#VALUE!</v>
      </c>
      <c r="AW16" s="1" t="str">
        <f t="shared" si="4"/>
        <v>---</v>
      </c>
      <c r="AX16" s="1" t="str">
        <f t="shared" si="3"/>
        <v>---</v>
      </c>
      <c r="AY16" s="1"/>
      <c r="AZ16" s="1"/>
      <c r="BA16" s="1"/>
      <c r="BB16" s="1"/>
      <c r="BC16" s="1"/>
      <c r="BD16" s="29" t="s">
        <v>131</v>
      </c>
      <c r="BE16" s="161" t="str">
        <f>IF(H16="---","",VLOOKUP(H16,List167834567910231213141516172345674568[],2,FALSE))</f>
        <v/>
      </c>
      <c r="BF16" s="161" t="str">
        <f>IF(I16="---","",VLOOKUP(I16,List167834567910231213141516172345674568[],2,FALSE))</f>
        <v/>
      </c>
      <c r="BG16" s="161" t="str">
        <f>IF(J16="---","",VLOOKUP(J16,List167834567910231213141516172345674568[],2,FALSE))</f>
        <v/>
      </c>
      <c r="BH16" s="161" t="str">
        <f>IF(K16="---","",VLOOKUP(K16,List167834567910231213141516172345674568[],2,FALSE))</f>
        <v/>
      </c>
      <c r="BI16" s="161" t="str">
        <f>IF(L16="---","",VLOOKUP(L16,List167834567910231213141516172345674568[],2,FALSE))</f>
        <v/>
      </c>
      <c r="BJ16" s="161" t="str">
        <f>IF(M16="---","",VLOOKUP(M16,List167834567910231213141516172345674568[],2,FALSE))</f>
        <v/>
      </c>
      <c r="BK16" s="161" t="str">
        <f>IF(N16="---","",VLOOKUP(N16,List167834567910231213141516172345674568[],2,FALSE))</f>
        <v/>
      </c>
      <c r="BL16" s="161" t="str">
        <f>IF(O16="---","",VLOOKUP(O16,List167834567910231213141516172345674568[],2,FALSE))</f>
        <v/>
      </c>
      <c r="BM16" s="161" t="str">
        <f>IF(P16="---","",VLOOKUP(P16,List167834567910231213141516172345674568[],2,FALSE))</f>
        <v/>
      </c>
      <c r="BN16" s="161" t="str">
        <f>IF(Q16="---","",VLOOKUP(Q16,List167834567910231213141516172345674568[],2,FALSE))</f>
        <v/>
      </c>
      <c r="BO16" s="161" t="str">
        <f>IF(R16="---","",VLOOKUP(R16,List167834567910231213141516172345674568[],2,FALSE))</f>
        <v/>
      </c>
      <c r="BP16" s="29" t="s">
        <v>131</v>
      </c>
      <c r="BQ16" s="161" t="str">
        <f>IF(T16="---","",VLOOKUP(T16,List167834567910231213141516172345674568[],2,FALSE))</f>
        <v/>
      </c>
      <c r="BR16" s="161" t="str">
        <f>IF(U16="---","",VLOOKUP(U16,List167834567910231213141516172345674568[],2,FALSE))</f>
        <v/>
      </c>
      <c r="BS16" s="161" t="str">
        <f>IF(V16="---","",VLOOKUP(V16,List167834567910231213141516172345674568[],2,FALSE))</f>
        <v/>
      </c>
      <c r="BT16" s="161" t="str">
        <f>IF(W16="---","",VLOOKUP(W16,List167834567910231213141516172345674568[],2,FALSE))</f>
        <v/>
      </c>
      <c r="BU16" s="161" t="str">
        <f>IF(X16="---","",VLOOKUP(X16,List167834567910231213141516172345674568[],2,FALSE))</f>
        <v/>
      </c>
      <c r="BV16" s="161" t="str">
        <f>IF(Y16="---","",VLOOKUP(Y16,List167834567910231213141516172345674568[],2,FALSE))</f>
        <v/>
      </c>
      <c r="BW16" s="161" t="str">
        <f>IF(Z16="---","",VLOOKUP(Z16,List167834567910231213141516172345674568[],2,FALSE))</f>
        <v/>
      </c>
      <c r="BX16" s="161" t="str">
        <f>IF(AA16="---","",VLOOKUP(AA16,List167834567910231213141516172345674568[],2,FALSE))</f>
        <v/>
      </c>
      <c r="BY16" s="161" t="str">
        <f>IF(AB16="---","",VLOOKUP(AB16,List167834567910231213141516172345674568[],2,FALSE))</f>
        <v/>
      </c>
      <c r="BZ16" s="161" t="str">
        <f>IF(AC16="---","",VLOOKUP(AC16,List167834567910231213141516172345674568[],2,FALSE))</f>
        <v/>
      </c>
      <c r="CA16" s="8"/>
      <c r="CB16" s="1"/>
      <c r="CC16" s="8"/>
      <c r="CD16" s="1"/>
      <c r="CE16" s="8"/>
      <c r="CF16" s="1"/>
      <c r="CG16" s="8"/>
      <c r="CH16" s="1"/>
      <c r="CI16" s="8"/>
    </row>
    <row r="17" spans="2:86" s="211" customFormat="1" ht="13.5" customHeight="1" thickBot="1">
      <c r="B17" s="283"/>
      <c r="C17" s="287"/>
      <c r="D17" s="288"/>
      <c r="E17" s="198" t="s">
        <v>132</v>
      </c>
      <c r="F17" s="198"/>
      <c r="G17" s="199"/>
      <c r="H17" s="367" t="s">
        <v>105</v>
      </c>
      <c r="I17" s="367" t="s">
        <v>105</v>
      </c>
      <c r="J17" s="367" t="s">
        <v>105</v>
      </c>
      <c r="K17" s="367" t="s">
        <v>105</v>
      </c>
      <c r="L17" s="367" t="s">
        <v>105</v>
      </c>
      <c r="M17" s="367" t="s">
        <v>105</v>
      </c>
      <c r="N17" s="25" t="s">
        <v>105</v>
      </c>
      <c r="O17" s="25" t="s">
        <v>105</v>
      </c>
      <c r="P17" s="25" t="s">
        <v>105</v>
      </c>
      <c r="Q17" s="25" t="s">
        <v>105</v>
      </c>
      <c r="R17" s="32" t="s">
        <v>105</v>
      </c>
      <c r="S17" s="1"/>
      <c r="T17" s="367" t="s">
        <v>105</v>
      </c>
      <c r="U17" s="367" t="s">
        <v>105</v>
      </c>
      <c r="V17" s="367" t="s">
        <v>105</v>
      </c>
      <c r="W17" s="367" t="s">
        <v>105</v>
      </c>
      <c r="X17" s="367" t="s">
        <v>105</v>
      </c>
      <c r="Y17" s="371" t="s">
        <v>105</v>
      </c>
      <c r="Z17" s="371" t="s">
        <v>105</v>
      </c>
      <c r="AA17" s="371" t="s">
        <v>105</v>
      </c>
      <c r="AB17" s="371" t="s">
        <v>105</v>
      </c>
      <c r="AC17" s="371" t="s">
        <v>105</v>
      </c>
      <c r="AD17" s="8"/>
      <c r="AE17" s="8"/>
      <c r="AF17" s="27" t="str">
        <f t="shared" si="0"/>
        <v/>
      </c>
      <c r="AG17" s="27" t="str">
        <f t="shared" si="0"/>
        <v/>
      </c>
      <c r="AH17" s="27" t="str">
        <f t="shared" si="0"/>
        <v/>
      </c>
      <c r="AI17" s="27" t="str">
        <f t="shared" si="0"/>
        <v/>
      </c>
      <c r="AJ17" s="27" t="str">
        <f t="shared" si="0"/>
        <v/>
      </c>
      <c r="AK17" s="27" t="str">
        <f t="shared" si="0"/>
        <v/>
      </c>
      <c r="AL17" s="27" t="str">
        <f t="shared" si="0"/>
        <v/>
      </c>
      <c r="AM17" s="27" t="str">
        <f t="shared" si="0"/>
        <v/>
      </c>
      <c r="AN17" s="27" t="str">
        <f t="shared" si="0"/>
        <v/>
      </c>
      <c r="AO17" s="27" t="str">
        <f t="shared" si="0"/>
        <v/>
      </c>
      <c r="AP17" s="1"/>
      <c r="AQ17" s="28"/>
      <c r="AR17" s="29" t="s">
        <v>133</v>
      </c>
      <c r="AS17" s="30" t="str">
        <f t="shared" si="1"/>
        <v>---</v>
      </c>
      <c r="AT17" s="50" t="e">
        <f>VALUE(IF(AS17="---","",VLOOKUP(AS17,List167834567910231213141516172345674568[],2,FALSE)))</f>
        <v>#VALUE!</v>
      </c>
      <c r="AU17" s="1" t="str">
        <f t="shared" si="2"/>
        <v>---</v>
      </c>
      <c r="AV17" s="1" t="e">
        <f>VALUE(IF(AU17="---","",VLOOKUP(AU17,List167834567910231213141516172345674568[],2,FALSE)))</f>
        <v>#VALUE!</v>
      </c>
      <c r="AW17" s="1" t="str">
        <f t="shared" si="4"/>
        <v>---</v>
      </c>
      <c r="AX17" s="1" t="str">
        <f t="shared" si="3"/>
        <v>---</v>
      </c>
      <c r="AY17" s="1"/>
      <c r="AZ17" s="8"/>
      <c r="BA17" s="8"/>
      <c r="BB17" s="1"/>
      <c r="BC17" s="1"/>
      <c r="BD17" s="29" t="s">
        <v>133</v>
      </c>
      <c r="BE17" s="161" t="str">
        <f>IF(H17="---","",VLOOKUP(H17,List167834567910231213141516172345674568[],2,FALSE))</f>
        <v/>
      </c>
      <c r="BF17" s="161" t="str">
        <f>IF(I17="---","",VLOOKUP(I17,List167834567910231213141516172345674568[],2,FALSE))</f>
        <v/>
      </c>
      <c r="BG17" s="161" t="str">
        <f>IF(J17="---","",VLOOKUP(J17,List167834567910231213141516172345674568[],2,FALSE))</f>
        <v/>
      </c>
      <c r="BH17" s="161" t="str">
        <f>IF(K17="---","",VLOOKUP(K17,List167834567910231213141516172345674568[],2,FALSE))</f>
        <v/>
      </c>
      <c r="BI17" s="161" t="str">
        <f>IF(L17="---","",VLOOKUP(L17,List167834567910231213141516172345674568[],2,FALSE))</f>
        <v/>
      </c>
      <c r="BJ17" s="161" t="str">
        <f>IF(M17="---","",VLOOKUP(M17,List167834567910231213141516172345674568[],2,FALSE))</f>
        <v/>
      </c>
      <c r="BK17" s="161" t="str">
        <f>IF(N17="---","",VLOOKUP(N17,List167834567910231213141516172345674568[],2,FALSE))</f>
        <v/>
      </c>
      <c r="BL17" s="161" t="str">
        <f>IF(O17="---","",VLOOKUP(O17,List167834567910231213141516172345674568[],2,FALSE))</f>
        <v/>
      </c>
      <c r="BM17" s="161" t="str">
        <f>IF(P17="---","",VLOOKUP(P17,List167834567910231213141516172345674568[],2,FALSE))</f>
        <v/>
      </c>
      <c r="BN17" s="161" t="str">
        <f>IF(Q17="---","",VLOOKUP(Q17,List167834567910231213141516172345674568[],2,FALSE))</f>
        <v/>
      </c>
      <c r="BO17" s="161" t="str">
        <f>IF(R17="---","",VLOOKUP(R17,List167834567910231213141516172345674568[],2,FALSE))</f>
        <v/>
      </c>
      <c r="BP17" s="29" t="s">
        <v>133</v>
      </c>
      <c r="BQ17" s="161" t="str">
        <f>IF(T17="---","",VLOOKUP(T17,List167834567910231213141516172345674568[],2,FALSE))</f>
        <v/>
      </c>
      <c r="BR17" s="161" t="str">
        <f>IF(U17="---","",VLOOKUP(U17,List167834567910231213141516172345674568[],2,FALSE))</f>
        <v/>
      </c>
      <c r="BS17" s="161" t="str">
        <f>IF(V17="---","",VLOOKUP(V17,List167834567910231213141516172345674568[],2,FALSE))</f>
        <v/>
      </c>
      <c r="BT17" s="161" t="str">
        <f>IF(W17="---","",VLOOKUP(W17,List167834567910231213141516172345674568[],2,FALSE))</f>
        <v/>
      </c>
      <c r="BU17" s="161" t="str">
        <f>IF(X17="---","",VLOOKUP(X17,List167834567910231213141516172345674568[],2,FALSE))</f>
        <v/>
      </c>
      <c r="BV17" s="161" t="str">
        <f>IF(Y17="---","",VLOOKUP(Y17,List167834567910231213141516172345674568[],2,FALSE))</f>
        <v/>
      </c>
      <c r="BW17" s="161" t="str">
        <f>IF(Z17="---","",VLOOKUP(Z17,List167834567910231213141516172345674568[],2,FALSE))</f>
        <v/>
      </c>
      <c r="BX17" s="161" t="str">
        <f>IF(AA17="---","",VLOOKUP(AA17,List167834567910231213141516172345674568[],2,FALSE))</f>
        <v/>
      </c>
      <c r="BY17" s="161" t="str">
        <f>IF(AB17="---","",VLOOKUP(AB17,List167834567910231213141516172345674568[],2,FALSE))</f>
        <v/>
      </c>
      <c r="BZ17" s="161" t="str">
        <f>IF(AC17="---","",VLOOKUP(AC17,List167834567910231213141516172345674568[],2,FALSE))</f>
        <v/>
      </c>
      <c r="CA17" s="8"/>
      <c r="CB17" s="1"/>
      <c r="CC17" s="8"/>
      <c r="CD17" s="1"/>
      <c r="CE17" s="8"/>
      <c r="CF17" s="1"/>
      <c r="CG17" s="8"/>
      <c r="CH17" s="1"/>
    </row>
    <row r="18" spans="2:86" s="211" customFormat="1" ht="13.5" customHeight="1" thickBot="1">
      <c r="B18" s="283"/>
      <c r="C18" s="287" t="s">
        <v>134</v>
      </c>
      <c r="D18" s="288"/>
      <c r="E18" s="198" t="s">
        <v>135</v>
      </c>
      <c r="F18" s="198"/>
      <c r="G18" s="199"/>
      <c r="H18" s="367" t="s">
        <v>105</v>
      </c>
      <c r="I18" s="367" t="s">
        <v>105</v>
      </c>
      <c r="J18" s="367" t="s">
        <v>105</v>
      </c>
      <c r="K18" s="367" t="s">
        <v>105</v>
      </c>
      <c r="L18" s="367" t="s">
        <v>105</v>
      </c>
      <c r="M18" s="367" t="s">
        <v>105</v>
      </c>
      <c r="N18" s="25" t="s">
        <v>105</v>
      </c>
      <c r="O18" s="25" t="s">
        <v>105</v>
      </c>
      <c r="P18" s="25" t="s">
        <v>105</v>
      </c>
      <c r="Q18" s="25" t="s">
        <v>105</v>
      </c>
      <c r="R18" s="32" t="s">
        <v>105</v>
      </c>
      <c r="S18" s="1"/>
      <c r="T18" s="367" t="s">
        <v>105</v>
      </c>
      <c r="U18" s="367" t="s">
        <v>105</v>
      </c>
      <c r="V18" s="367" t="s">
        <v>105</v>
      </c>
      <c r="W18" s="367" t="s">
        <v>105</v>
      </c>
      <c r="X18" s="367" t="s">
        <v>105</v>
      </c>
      <c r="Y18" s="371" t="s">
        <v>105</v>
      </c>
      <c r="Z18" s="371" t="s">
        <v>105</v>
      </c>
      <c r="AA18" s="371" t="s">
        <v>105</v>
      </c>
      <c r="AB18" s="371" t="s">
        <v>105</v>
      </c>
      <c r="AC18" s="371" t="s">
        <v>105</v>
      </c>
      <c r="AD18" s="8"/>
      <c r="AE18" s="8"/>
      <c r="AF18" s="27" t="str">
        <f t="shared" si="0"/>
        <v/>
      </c>
      <c r="AG18" s="27" t="str">
        <f t="shared" si="0"/>
        <v/>
      </c>
      <c r="AH18" s="27" t="str">
        <f t="shared" si="0"/>
        <v/>
      </c>
      <c r="AI18" s="27" t="str">
        <f t="shared" si="0"/>
        <v/>
      </c>
      <c r="AJ18" s="27" t="str">
        <f t="shared" si="0"/>
        <v/>
      </c>
      <c r="AK18" s="27" t="str">
        <f t="shared" si="0"/>
        <v/>
      </c>
      <c r="AL18" s="27" t="str">
        <f t="shared" si="0"/>
        <v/>
      </c>
      <c r="AM18" s="27" t="str">
        <f t="shared" si="0"/>
        <v/>
      </c>
      <c r="AN18" s="27" t="str">
        <f t="shared" si="0"/>
        <v/>
      </c>
      <c r="AO18" s="27" t="str">
        <f t="shared" si="0"/>
        <v/>
      </c>
      <c r="AP18" s="1"/>
      <c r="AQ18" s="28"/>
      <c r="AR18" s="29" t="s">
        <v>136</v>
      </c>
      <c r="AS18" s="30" t="str">
        <f t="shared" si="1"/>
        <v>---</v>
      </c>
      <c r="AT18" s="50" t="e">
        <f>VALUE(IF(AS18="---","",VLOOKUP(AS18,List167834567910231213141516172345674568[],2,FALSE)))</f>
        <v>#VALUE!</v>
      </c>
      <c r="AU18" s="1" t="str">
        <f t="shared" si="2"/>
        <v>---</v>
      </c>
      <c r="AV18" s="1" t="e">
        <f>VALUE(IF(AU18="---","",VLOOKUP(AU18,List167834567910231213141516172345674568[],2,FALSE)))</f>
        <v>#VALUE!</v>
      </c>
      <c r="AW18" s="1" t="str">
        <f t="shared" si="4"/>
        <v>---</v>
      </c>
      <c r="AX18" s="1" t="str">
        <f t="shared" si="3"/>
        <v>---</v>
      </c>
      <c r="AY18" s="1"/>
      <c r="AZ18" s="8"/>
      <c r="BA18" s="8"/>
      <c r="BB18" s="1"/>
      <c r="BC18" s="1"/>
      <c r="BD18" s="29" t="s">
        <v>136</v>
      </c>
      <c r="BE18" s="161" t="str">
        <f>IF(H18="---","",VLOOKUP(H18,List167834567910231213141516172345674568[],2,FALSE))</f>
        <v/>
      </c>
      <c r="BF18" s="161" t="str">
        <f>IF(I18="---","",VLOOKUP(I18,List167834567910231213141516172345674568[],2,FALSE))</f>
        <v/>
      </c>
      <c r="BG18" s="161" t="str">
        <f>IF(J18="---","",VLOOKUP(J18,List167834567910231213141516172345674568[],2,FALSE))</f>
        <v/>
      </c>
      <c r="BH18" s="161" t="str">
        <f>IF(K18="---","",VLOOKUP(K18,List167834567910231213141516172345674568[],2,FALSE))</f>
        <v/>
      </c>
      <c r="BI18" s="161" t="str">
        <f>IF(L18="---","",VLOOKUP(L18,List167834567910231213141516172345674568[],2,FALSE))</f>
        <v/>
      </c>
      <c r="BJ18" s="161" t="str">
        <f>IF(M18="---","",VLOOKUP(M18,List167834567910231213141516172345674568[],2,FALSE))</f>
        <v/>
      </c>
      <c r="BK18" s="161" t="str">
        <f>IF(N18="---","",VLOOKUP(N18,List167834567910231213141516172345674568[],2,FALSE))</f>
        <v/>
      </c>
      <c r="BL18" s="161" t="str">
        <f>IF(O18="---","",VLOOKUP(O18,List167834567910231213141516172345674568[],2,FALSE))</f>
        <v/>
      </c>
      <c r="BM18" s="161" t="str">
        <f>IF(P18="---","",VLOOKUP(P18,List167834567910231213141516172345674568[],2,FALSE))</f>
        <v/>
      </c>
      <c r="BN18" s="161" t="str">
        <f>IF(Q18="---","",VLOOKUP(Q18,List167834567910231213141516172345674568[],2,FALSE))</f>
        <v/>
      </c>
      <c r="BO18" s="161" t="str">
        <f>IF(R18="---","",VLOOKUP(R18,List167834567910231213141516172345674568[],2,FALSE))</f>
        <v/>
      </c>
      <c r="BP18" s="29" t="s">
        <v>136</v>
      </c>
      <c r="BQ18" s="161" t="str">
        <f>IF(T18="---","",VLOOKUP(T18,List167834567910231213141516172345674568[],2,FALSE))</f>
        <v/>
      </c>
      <c r="BR18" s="161" t="str">
        <f>IF(U18="---","",VLOOKUP(U18,List167834567910231213141516172345674568[],2,FALSE))</f>
        <v/>
      </c>
      <c r="BS18" s="161" t="str">
        <f>IF(V18="---","",VLOOKUP(V18,List167834567910231213141516172345674568[],2,FALSE))</f>
        <v/>
      </c>
      <c r="BT18" s="161" t="str">
        <f>IF(W18="---","",VLOOKUP(W18,List167834567910231213141516172345674568[],2,FALSE))</f>
        <v/>
      </c>
      <c r="BU18" s="161" t="str">
        <f>IF(X18="---","",VLOOKUP(X18,List167834567910231213141516172345674568[],2,FALSE))</f>
        <v/>
      </c>
      <c r="BV18" s="161" t="str">
        <f>IF(Y18="---","",VLOOKUP(Y18,List167834567910231213141516172345674568[],2,FALSE))</f>
        <v/>
      </c>
      <c r="BW18" s="161" t="str">
        <f>IF(Z18="---","",VLOOKUP(Z18,List167834567910231213141516172345674568[],2,FALSE))</f>
        <v/>
      </c>
      <c r="BX18" s="161" t="str">
        <f>IF(AA18="---","",VLOOKUP(AA18,List167834567910231213141516172345674568[],2,FALSE))</f>
        <v/>
      </c>
      <c r="BY18" s="161" t="str">
        <f>IF(AB18="---","",VLOOKUP(AB18,List167834567910231213141516172345674568[],2,FALSE))</f>
        <v/>
      </c>
      <c r="BZ18" s="161" t="str">
        <f>IF(AC18="---","",VLOOKUP(AC18,List167834567910231213141516172345674568[],2,FALSE))</f>
        <v/>
      </c>
      <c r="CA18" s="8"/>
      <c r="CB18" s="1"/>
      <c r="CC18" s="8"/>
      <c r="CD18" s="1"/>
      <c r="CE18" s="8"/>
      <c r="CF18" s="1"/>
      <c r="CG18" s="8"/>
      <c r="CH18" s="1"/>
    </row>
    <row r="19" spans="2:86" s="211" customFormat="1" ht="13.5" customHeight="1" thickBot="1">
      <c r="B19" s="283"/>
      <c r="C19" s="287"/>
      <c r="D19" s="288"/>
      <c r="E19" s="198" t="s">
        <v>137</v>
      </c>
      <c r="F19" s="198"/>
      <c r="G19" s="199"/>
      <c r="H19" s="367" t="s">
        <v>105</v>
      </c>
      <c r="I19" s="367" t="s">
        <v>105</v>
      </c>
      <c r="J19" s="367" t="s">
        <v>105</v>
      </c>
      <c r="K19" s="367" t="s">
        <v>105</v>
      </c>
      <c r="L19" s="367" t="s">
        <v>105</v>
      </c>
      <c r="M19" s="367" t="s">
        <v>105</v>
      </c>
      <c r="N19" s="25" t="s">
        <v>105</v>
      </c>
      <c r="O19" s="25" t="s">
        <v>105</v>
      </c>
      <c r="P19" s="25" t="s">
        <v>105</v>
      </c>
      <c r="Q19" s="25" t="s">
        <v>105</v>
      </c>
      <c r="R19" s="32" t="s">
        <v>105</v>
      </c>
      <c r="S19" s="1"/>
      <c r="T19" s="367" t="s">
        <v>105</v>
      </c>
      <c r="U19" s="367" t="s">
        <v>105</v>
      </c>
      <c r="V19" s="367" t="s">
        <v>105</v>
      </c>
      <c r="W19" s="367" t="s">
        <v>105</v>
      </c>
      <c r="X19" s="367" t="s">
        <v>105</v>
      </c>
      <c r="Y19" s="371" t="s">
        <v>105</v>
      </c>
      <c r="Z19" s="371" t="s">
        <v>105</v>
      </c>
      <c r="AA19" s="371" t="s">
        <v>105</v>
      </c>
      <c r="AB19" s="371" t="s">
        <v>105</v>
      </c>
      <c r="AC19" s="371" t="s">
        <v>105</v>
      </c>
      <c r="AD19" s="8"/>
      <c r="AE19" s="8"/>
      <c r="AF19" s="27" t="str">
        <f t="shared" si="0"/>
        <v/>
      </c>
      <c r="AG19" s="27" t="str">
        <f t="shared" si="0"/>
        <v/>
      </c>
      <c r="AH19" s="27" t="str">
        <f t="shared" si="0"/>
        <v/>
      </c>
      <c r="AI19" s="27" t="str">
        <f t="shared" si="0"/>
        <v/>
      </c>
      <c r="AJ19" s="27" t="str">
        <f t="shared" si="0"/>
        <v/>
      </c>
      <c r="AK19" s="27" t="str">
        <f t="shared" si="0"/>
        <v/>
      </c>
      <c r="AL19" s="27" t="str">
        <f t="shared" si="0"/>
        <v/>
      </c>
      <c r="AM19" s="27" t="str">
        <f t="shared" si="0"/>
        <v/>
      </c>
      <c r="AN19" s="27" t="str">
        <f t="shared" si="0"/>
        <v/>
      </c>
      <c r="AO19" s="27" t="str">
        <f t="shared" si="0"/>
        <v/>
      </c>
      <c r="AP19" s="1"/>
      <c r="AQ19" s="28"/>
      <c r="AR19" s="29" t="s">
        <v>138</v>
      </c>
      <c r="AS19" s="30" t="str">
        <f t="shared" si="1"/>
        <v>---</v>
      </c>
      <c r="AT19" s="50" t="e">
        <f>VALUE(IF(AS19="---","",VLOOKUP(AS19,List167834567910231213141516172345674568[],2,FALSE)))</f>
        <v>#VALUE!</v>
      </c>
      <c r="AU19" s="1" t="str">
        <f t="shared" si="2"/>
        <v>---</v>
      </c>
      <c r="AV19" s="1" t="e">
        <f>VALUE(IF(AU19="---","",VLOOKUP(AU19,List167834567910231213141516172345674568[],2,FALSE)))</f>
        <v>#VALUE!</v>
      </c>
      <c r="AW19" s="1" t="str">
        <f t="shared" si="4"/>
        <v>---</v>
      </c>
      <c r="AX19" s="1" t="str">
        <f t="shared" si="3"/>
        <v>---</v>
      </c>
      <c r="AY19" s="1"/>
      <c r="AZ19" s="8"/>
      <c r="BA19" s="8"/>
      <c r="BB19" s="1"/>
      <c r="BC19" s="1"/>
      <c r="BD19" s="29" t="s">
        <v>138</v>
      </c>
      <c r="BE19" s="161" t="str">
        <f>IF(H19="---","",VLOOKUP(H19,List167834567910231213141516172345674568[],2,FALSE))</f>
        <v/>
      </c>
      <c r="BF19" s="161" t="str">
        <f>IF(I19="---","",VLOOKUP(I19,List167834567910231213141516172345674568[],2,FALSE))</f>
        <v/>
      </c>
      <c r="BG19" s="161" t="str">
        <f>IF(J19="---","",VLOOKUP(J19,List167834567910231213141516172345674568[],2,FALSE))</f>
        <v/>
      </c>
      <c r="BH19" s="161" t="str">
        <f>IF(K19="---","",VLOOKUP(K19,List167834567910231213141516172345674568[],2,FALSE))</f>
        <v/>
      </c>
      <c r="BI19" s="161" t="str">
        <f>IF(L19="---","",VLOOKUP(L19,List167834567910231213141516172345674568[],2,FALSE))</f>
        <v/>
      </c>
      <c r="BJ19" s="161" t="str">
        <f>IF(M19="---","",VLOOKUP(M19,List167834567910231213141516172345674568[],2,FALSE))</f>
        <v/>
      </c>
      <c r="BK19" s="161" t="str">
        <f>IF(N19="---","",VLOOKUP(N19,List167834567910231213141516172345674568[],2,FALSE))</f>
        <v/>
      </c>
      <c r="BL19" s="161" t="str">
        <f>IF(O19="---","",VLOOKUP(O19,List167834567910231213141516172345674568[],2,FALSE))</f>
        <v/>
      </c>
      <c r="BM19" s="161" t="str">
        <f>IF(P19="---","",VLOOKUP(P19,List167834567910231213141516172345674568[],2,FALSE))</f>
        <v/>
      </c>
      <c r="BN19" s="161" t="str">
        <f>IF(Q19="---","",VLOOKUP(Q19,List167834567910231213141516172345674568[],2,FALSE))</f>
        <v/>
      </c>
      <c r="BO19" s="161" t="str">
        <f>IF(R19="---","",VLOOKUP(R19,List167834567910231213141516172345674568[],2,FALSE))</f>
        <v/>
      </c>
      <c r="BP19" s="29" t="s">
        <v>138</v>
      </c>
      <c r="BQ19" s="161" t="str">
        <f>IF(T19="---","",VLOOKUP(T19,List167834567910231213141516172345674568[],2,FALSE))</f>
        <v/>
      </c>
      <c r="BR19" s="161" t="str">
        <f>IF(U19="---","",VLOOKUP(U19,List167834567910231213141516172345674568[],2,FALSE))</f>
        <v/>
      </c>
      <c r="BS19" s="161" t="str">
        <f>IF(V19="---","",VLOOKUP(V19,List167834567910231213141516172345674568[],2,FALSE))</f>
        <v/>
      </c>
      <c r="BT19" s="161" t="str">
        <f>IF(W19="---","",VLOOKUP(W19,List167834567910231213141516172345674568[],2,FALSE))</f>
        <v/>
      </c>
      <c r="BU19" s="161" t="str">
        <f>IF(X19="---","",VLOOKUP(X19,List167834567910231213141516172345674568[],2,FALSE))</f>
        <v/>
      </c>
      <c r="BV19" s="161" t="str">
        <f>IF(Y19="---","",VLOOKUP(Y19,List167834567910231213141516172345674568[],2,FALSE))</f>
        <v/>
      </c>
      <c r="BW19" s="161" t="str">
        <f>IF(Z19="---","",VLOOKUP(Z19,List167834567910231213141516172345674568[],2,FALSE))</f>
        <v/>
      </c>
      <c r="BX19" s="161" t="str">
        <f>IF(AA19="---","",VLOOKUP(AA19,List167834567910231213141516172345674568[],2,FALSE))</f>
        <v/>
      </c>
      <c r="BY19" s="161" t="str">
        <f>IF(AB19="---","",VLOOKUP(AB19,List167834567910231213141516172345674568[],2,FALSE))</f>
        <v/>
      </c>
      <c r="BZ19" s="161" t="str">
        <f>IF(AC19="---","",VLOOKUP(AC19,List167834567910231213141516172345674568[],2,FALSE))</f>
        <v/>
      </c>
      <c r="CA19" s="8"/>
      <c r="CB19" s="1"/>
      <c r="CC19" s="8"/>
      <c r="CD19" s="1"/>
      <c r="CE19" s="8"/>
      <c r="CF19" s="1"/>
      <c r="CG19" s="8"/>
      <c r="CH19" s="1"/>
    </row>
    <row r="20" spans="2:86" s="211" customFormat="1" ht="13.5" customHeight="1" thickBot="1">
      <c r="B20" s="283"/>
      <c r="C20" s="287"/>
      <c r="D20" s="288"/>
      <c r="E20" s="198" t="s">
        <v>139</v>
      </c>
      <c r="F20" s="198"/>
      <c r="G20" s="199"/>
      <c r="H20" s="367" t="s">
        <v>105</v>
      </c>
      <c r="I20" s="367" t="s">
        <v>105</v>
      </c>
      <c r="J20" s="367" t="s">
        <v>105</v>
      </c>
      <c r="K20" s="367" t="s">
        <v>105</v>
      </c>
      <c r="L20" s="367" t="s">
        <v>105</v>
      </c>
      <c r="M20" s="367" t="s">
        <v>105</v>
      </c>
      <c r="N20" s="25" t="s">
        <v>105</v>
      </c>
      <c r="O20" s="25" t="s">
        <v>105</v>
      </c>
      <c r="P20" s="25" t="s">
        <v>105</v>
      </c>
      <c r="Q20" s="25" t="s">
        <v>105</v>
      </c>
      <c r="R20" s="32" t="s">
        <v>105</v>
      </c>
      <c r="S20" s="1"/>
      <c r="T20" s="367" t="s">
        <v>105</v>
      </c>
      <c r="U20" s="367" t="s">
        <v>105</v>
      </c>
      <c r="V20" s="367" t="s">
        <v>105</v>
      </c>
      <c r="W20" s="367" t="s">
        <v>105</v>
      </c>
      <c r="X20" s="367" t="s">
        <v>105</v>
      </c>
      <c r="Y20" s="371" t="s">
        <v>105</v>
      </c>
      <c r="Z20" s="371" t="s">
        <v>105</v>
      </c>
      <c r="AA20" s="371" t="s">
        <v>105</v>
      </c>
      <c r="AB20" s="371" t="s">
        <v>105</v>
      </c>
      <c r="AC20" s="371" t="s">
        <v>105</v>
      </c>
      <c r="AD20" s="8"/>
      <c r="AE20" s="8"/>
      <c r="AF20" s="27" t="str">
        <f t="shared" si="0"/>
        <v/>
      </c>
      <c r="AG20" s="27" t="str">
        <f t="shared" si="0"/>
        <v/>
      </c>
      <c r="AH20" s="27" t="str">
        <f t="shared" si="0"/>
        <v/>
      </c>
      <c r="AI20" s="27" t="str">
        <f t="shared" si="0"/>
        <v/>
      </c>
      <c r="AJ20" s="27" t="str">
        <f t="shared" si="0"/>
        <v/>
      </c>
      <c r="AK20" s="27" t="str">
        <f t="shared" si="0"/>
        <v/>
      </c>
      <c r="AL20" s="27" t="str">
        <f t="shared" si="0"/>
        <v/>
      </c>
      <c r="AM20" s="27" t="str">
        <f t="shared" si="0"/>
        <v/>
      </c>
      <c r="AN20" s="27" t="str">
        <f t="shared" si="0"/>
        <v/>
      </c>
      <c r="AO20" s="27" t="str">
        <f t="shared" si="0"/>
        <v/>
      </c>
      <c r="AP20" s="1"/>
      <c r="AQ20" s="28"/>
      <c r="AR20" s="29" t="s">
        <v>140</v>
      </c>
      <c r="AS20" s="30" t="str">
        <f t="shared" si="1"/>
        <v>---</v>
      </c>
      <c r="AT20" s="50" t="e">
        <f>VALUE(IF(AS20="---","",VLOOKUP(AS20,List167834567910231213141516172345674568[],2,FALSE)))</f>
        <v>#VALUE!</v>
      </c>
      <c r="AU20" s="1" t="str">
        <f t="shared" si="2"/>
        <v>---</v>
      </c>
      <c r="AV20" s="1" t="e">
        <f>VALUE(IF(AU20="---","",VLOOKUP(AU20,List167834567910231213141516172345674568[],2,FALSE)))</f>
        <v>#VALUE!</v>
      </c>
      <c r="AW20" s="1" t="str">
        <f t="shared" si="4"/>
        <v>---</v>
      </c>
      <c r="AX20" s="1" t="str">
        <f t="shared" si="3"/>
        <v>---</v>
      </c>
      <c r="AY20" s="1"/>
      <c r="AZ20" s="8"/>
      <c r="BA20" s="8"/>
      <c r="BB20" s="1"/>
      <c r="BC20" s="1"/>
      <c r="BD20" s="29" t="s">
        <v>140</v>
      </c>
      <c r="BE20" s="161" t="str">
        <f>IF(H20="---","",VLOOKUP(H20,List167834567910231213141516172345674568[],2,FALSE))</f>
        <v/>
      </c>
      <c r="BF20" s="161" t="str">
        <f>IF(I20="---","",VLOOKUP(I20,List167834567910231213141516172345674568[],2,FALSE))</f>
        <v/>
      </c>
      <c r="BG20" s="161" t="str">
        <f>IF(J20="---","",VLOOKUP(J20,List167834567910231213141516172345674568[],2,FALSE))</f>
        <v/>
      </c>
      <c r="BH20" s="161" t="str">
        <f>IF(K20="---","",VLOOKUP(K20,List167834567910231213141516172345674568[],2,FALSE))</f>
        <v/>
      </c>
      <c r="BI20" s="161" t="str">
        <f>IF(L20="---","",VLOOKUP(L20,List167834567910231213141516172345674568[],2,FALSE))</f>
        <v/>
      </c>
      <c r="BJ20" s="161" t="str">
        <f>IF(M20="---","",VLOOKUP(M20,List167834567910231213141516172345674568[],2,FALSE))</f>
        <v/>
      </c>
      <c r="BK20" s="161" t="str">
        <f>IF(N20="---","",VLOOKUP(N20,List167834567910231213141516172345674568[],2,FALSE))</f>
        <v/>
      </c>
      <c r="BL20" s="161" t="str">
        <f>IF(O20="---","",VLOOKUP(O20,List167834567910231213141516172345674568[],2,FALSE))</f>
        <v/>
      </c>
      <c r="BM20" s="161" t="str">
        <f>IF(P20="---","",VLOOKUP(P20,List167834567910231213141516172345674568[],2,FALSE))</f>
        <v/>
      </c>
      <c r="BN20" s="161" t="str">
        <f>IF(Q20="---","",VLOOKUP(Q20,List167834567910231213141516172345674568[],2,FALSE))</f>
        <v/>
      </c>
      <c r="BO20" s="161" t="str">
        <f>IF(R20="---","",VLOOKUP(R20,List167834567910231213141516172345674568[],2,FALSE))</f>
        <v/>
      </c>
      <c r="BP20" s="29" t="s">
        <v>140</v>
      </c>
      <c r="BQ20" s="161" t="str">
        <f>IF(T20="---","",VLOOKUP(T20,List167834567910231213141516172345674568[],2,FALSE))</f>
        <v/>
      </c>
      <c r="BR20" s="161" t="str">
        <f>IF(U20="---","",VLOOKUP(U20,List167834567910231213141516172345674568[],2,FALSE))</f>
        <v/>
      </c>
      <c r="BS20" s="161" t="str">
        <f>IF(V20="---","",VLOOKUP(V20,List167834567910231213141516172345674568[],2,FALSE))</f>
        <v/>
      </c>
      <c r="BT20" s="161" t="str">
        <f>IF(W20="---","",VLOOKUP(W20,List167834567910231213141516172345674568[],2,FALSE))</f>
        <v/>
      </c>
      <c r="BU20" s="161" t="str">
        <f>IF(X20="---","",VLOOKUP(X20,List167834567910231213141516172345674568[],2,FALSE))</f>
        <v/>
      </c>
      <c r="BV20" s="161" t="str">
        <f>IF(Y20="---","",VLOOKUP(Y20,List167834567910231213141516172345674568[],2,FALSE))</f>
        <v/>
      </c>
      <c r="BW20" s="161" t="str">
        <f>IF(Z20="---","",VLOOKUP(Z20,List167834567910231213141516172345674568[],2,FALSE))</f>
        <v/>
      </c>
      <c r="BX20" s="161" t="str">
        <f>IF(AA20="---","",VLOOKUP(AA20,List167834567910231213141516172345674568[],2,FALSE))</f>
        <v/>
      </c>
      <c r="BY20" s="161" t="str">
        <f>IF(AB20="---","",VLOOKUP(AB20,List167834567910231213141516172345674568[],2,FALSE))</f>
        <v/>
      </c>
      <c r="BZ20" s="161" t="str">
        <f>IF(AC20="---","",VLOOKUP(AC20,List167834567910231213141516172345674568[],2,FALSE))</f>
        <v/>
      </c>
      <c r="CA20" s="8"/>
      <c r="CB20" s="1"/>
      <c r="CC20" s="8"/>
      <c r="CD20" s="1"/>
      <c r="CE20" s="8"/>
      <c r="CF20" s="1"/>
      <c r="CG20" s="8"/>
      <c r="CH20" s="1"/>
    </row>
    <row r="21" spans="2:86" s="211" customFormat="1" ht="13.5" customHeight="1" thickBot="1">
      <c r="B21" s="283"/>
      <c r="C21" s="287" t="s">
        <v>141</v>
      </c>
      <c r="D21" s="288"/>
      <c r="E21" s="198" t="s">
        <v>142</v>
      </c>
      <c r="F21" s="198"/>
      <c r="G21" s="199"/>
      <c r="H21" s="367" t="s">
        <v>105</v>
      </c>
      <c r="I21" s="367" t="s">
        <v>105</v>
      </c>
      <c r="J21" s="367" t="s">
        <v>105</v>
      </c>
      <c r="K21" s="367" t="s">
        <v>105</v>
      </c>
      <c r="L21" s="367" t="s">
        <v>105</v>
      </c>
      <c r="M21" s="367" t="s">
        <v>105</v>
      </c>
      <c r="N21" s="25" t="s">
        <v>105</v>
      </c>
      <c r="O21" s="25" t="s">
        <v>105</v>
      </c>
      <c r="P21" s="25" t="s">
        <v>105</v>
      </c>
      <c r="Q21" s="25" t="s">
        <v>105</v>
      </c>
      <c r="R21" s="32" t="s">
        <v>105</v>
      </c>
      <c r="S21" s="1"/>
      <c r="T21" s="367" t="s">
        <v>105</v>
      </c>
      <c r="U21" s="367" t="s">
        <v>105</v>
      </c>
      <c r="V21" s="367" t="s">
        <v>105</v>
      </c>
      <c r="W21" s="367" t="s">
        <v>105</v>
      </c>
      <c r="X21" s="367" t="s">
        <v>105</v>
      </c>
      <c r="Y21" s="371" t="s">
        <v>105</v>
      </c>
      <c r="Z21" s="371" t="s">
        <v>105</v>
      </c>
      <c r="AA21" s="371" t="s">
        <v>105</v>
      </c>
      <c r="AB21" s="371" t="s">
        <v>105</v>
      </c>
      <c r="AC21" s="371" t="s">
        <v>105</v>
      </c>
      <c r="AD21" s="8"/>
      <c r="AE21" s="8"/>
      <c r="AF21" s="27" t="str">
        <f t="shared" si="0"/>
        <v/>
      </c>
      <c r="AG21" s="27" t="str">
        <f t="shared" si="0"/>
        <v/>
      </c>
      <c r="AH21" s="27" t="str">
        <f t="shared" si="0"/>
        <v/>
      </c>
      <c r="AI21" s="27" t="str">
        <f t="shared" si="0"/>
        <v/>
      </c>
      <c r="AJ21" s="27" t="str">
        <f t="shared" si="0"/>
        <v/>
      </c>
      <c r="AK21" s="27" t="str">
        <f t="shared" si="0"/>
        <v/>
      </c>
      <c r="AL21" s="27" t="str">
        <f t="shared" si="0"/>
        <v/>
      </c>
      <c r="AM21" s="27" t="str">
        <f t="shared" si="0"/>
        <v/>
      </c>
      <c r="AN21" s="27" t="str">
        <f t="shared" si="0"/>
        <v/>
      </c>
      <c r="AO21" s="27" t="str">
        <f t="shared" si="0"/>
        <v/>
      </c>
      <c r="AP21" s="1"/>
      <c r="AQ21" s="28"/>
      <c r="AR21" s="29" t="s">
        <v>143</v>
      </c>
      <c r="AS21" s="30" t="str">
        <f t="shared" si="1"/>
        <v>---</v>
      </c>
      <c r="AT21" s="50" t="e">
        <f>VALUE(IF(AS21="---","",VLOOKUP(AS21,List167834567910231213141516172345674568[],2,FALSE)))</f>
        <v>#VALUE!</v>
      </c>
      <c r="AU21" s="1" t="str">
        <f t="shared" si="2"/>
        <v>---</v>
      </c>
      <c r="AV21" s="1" t="e">
        <f>VALUE(IF(AU21="---","",VLOOKUP(AU21,List167834567910231213141516172345674568[],2,FALSE)))</f>
        <v>#VALUE!</v>
      </c>
      <c r="AW21" s="1" t="str">
        <f t="shared" si="4"/>
        <v>---</v>
      </c>
      <c r="AX21" s="1" t="str">
        <f t="shared" si="3"/>
        <v>---</v>
      </c>
      <c r="AY21" s="1"/>
      <c r="AZ21" s="8"/>
      <c r="BA21" s="8"/>
      <c r="BB21" s="1"/>
      <c r="BC21" s="1"/>
      <c r="BD21" s="29" t="s">
        <v>143</v>
      </c>
      <c r="BE21" s="161" t="str">
        <f>IF(H21="---","",VLOOKUP(H21,List167834567910231213141516172345674568[],2,FALSE))</f>
        <v/>
      </c>
      <c r="BF21" s="161" t="str">
        <f>IF(I21="---","",VLOOKUP(I21,List167834567910231213141516172345674568[],2,FALSE))</f>
        <v/>
      </c>
      <c r="BG21" s="161" t="str">
        <f>IF(J21="---","",VLOOKUP(J21,List167834567910231213141516172345674568[],2,FALSE))</f>
        <v/>
      </c>
      <c r="BH21" s="161" t="str">
        <f>IF(K21="---","",VLOOKUP(K21,List167834567910231213141516172345674568[],2,FALSE))</f>
        <v/>
      </c>
      <c r="BI21" s="161" t="str">
        <f>IF(L21="---","",VLOOKUP(L21,List167834567910231213141516172345674568[],2,FALSE))</f>
        <v/>
      </c>
      <c r="BJ21" s="161" t="str">
        <f>IF(M21="---","",VLOOKUP(M21,List167834567910231213141516172345674568[],2,FALSE))</f>
        <v/>
      </c>
      <c r="BK21" s="161" t="str">
        <f>IF(N21="---","",VLOOKUP(N21,List167834567910231213141516172345674568[],2,FALSE))</f>
        <v/>
      </c>
      <c r="BL21" s="161" t="str">
        <f>IF(O21="---","",VLOOKUP(O21,List167834567910231213141516172345674568[],2,FALSE))</f>
        <v/>
      </c>
      <c r="BM21" s="161" t="str">
        <f>IF(P21="---","",VLOOKUP(P21,List167834567910231213141516172345674568[],2,FALSE))</f>
        <v/>
      </c>
      <c r="BN21" s="161" t="str">
        <f>IF(Q21="---","",VLOOKUP(Q21,List167834567910231213141516172345674568[],2,FALSE))</f>
        <v/>
      </c>
      <c r="BO21" s="161" t="str">
        <f>IF(R21="---","",VLOOKUP(R21,List167834567910231213141516172345674568[],2,FALSE))</f>
        <v/>
      </c>
      <c r="BP21" s="29" t="s">
        <v>143</v>
      </c>
      <c r="BQ21" s="161" t="str">
        <f>IF(T21="---","",VLOOKUP(T21,List167834567910231213141516172345674568[],2,FALSE))</f>
        <v/>
      </c>
      <c r="BR21" s="161" t="str">
        <f>IF(U21="---","",VLOOKUP(U21,List167834567910231213141516172345674568[],2,FALSE))</f>
        <v/>
      </c>
      <c r="BS21" s="161" t="str">
        <f>IF(V21="---","",VLOOKUP(V21,List167834567910231213141516172345674568[],2,FALSE))</f>
        <v/>
      </c>
      <c r="BT21" s="161" t="str">
        <f>IF(W21="---","",VLOOKUP(W21,List167834567910231213141516172345674568[],2,FALSE))</f>
        <v/>
      </c>
      <c r="BU21" s="161" t="str">
        <f>IF(X21="---","",VLOOKUP(X21,List167834567910231213141516172345674568[],2,FALSE))</f>
        <v/>
      </c>
      <c r="BV21" s="161" t="str">
        <f>IF(Y21="---","",VLOOKUP(Y21,List167834567910231213141516172345674568[],2,FALSE))</f>
        <v/>
      </c>
      <c r="BW21" s="161" t="str">
        <f>IF(Z21="---","",VLOOKUP(Z21,List167834567910231213141516172345674568[],2,FALSE))</f>
        <v/>
      </c>
      <c r="BX21" s="161" t="str">
        <f>IF(AA21="---","",VLOOKUP(AA21,List167834567910231213141516172345674568[],2,FALSE))</f>
        <v/>
      </c>
      <c r="BY21" s="161" t="str">
        <f>IF(AB21="---","",VLOOKUP(AB21,List167834567910231213141516172345674568[],2,FALSE))</f>
        <v/>
      </c>
      <c r="BZ21" s="161" t="str">
        <f>IF(AC21="---","",VLOOKUP(AC21,List167834567910231213141516172345674568[],2,FALSE))</f>
        <v/>
      </c>
      <c r="CA21" s="8"/>
      <c r="CB21" s="1"/>
      <c r="CC21" s="8"/>
      <c r="CD21" s="1"/>
      <c r="CE21" s="8"/>
      <c r="CF21" s="1"/>
      <c r="CG21" s="8"/>
      <c r="CH21" s="1"/>
    </row>
    <row r="22" spans="2:86" s="211" customFormat="1" ht="13.5" customHeight="1" thickBot="1">
      <c r="B22" s="283"/>
      <c r="C22" s="287"/>
      <c r="D22" s="288"/>
      <c r="E22" s="198" t="s">
        <v>144</v>
      </c>
      <c r="F22" s="198"/>
      <c r="G22" s="199"/>
      <c r="H22" s="367" t="s">
        <v>105</v>
      </c>
      <c r="I22" s="367" t="s">
        <v>105</v>
      </c>
      <c r="J22" s="367" t="s">
        <v>105</v>
      </c>
      <c r="K22" s="367" t="s">
        <v>105</v>
      </c>
      <c r="L22" s="367" t="s">
        <v>105</v>
      </c>
      <c r="M22" s="367" t="s">
        <v>105</v>
      </c>
      <c r="N22" s="25" t="s">
        <v>105</v>
      </c>
      <c r="O22" s="25" t="s">
        <v>105</v>
      </c>
      <c r="P22" s="25" t="s">
        <v>105</v>
      </c>
      <c r="Q22" s="25" t="s">
        <v>105</v>
      </c>
      <c r="R22" s="32" t="s">
        <v>105</v>
      </c>
      <c r="S22" s="1"/>
      <c r="T22" s="367" t="s">
        <v>105</v>
      </c>
      <c r="U22" s="367" t="s">
        <v>105</v>
      </c>
      <c r="V22" s="367" t="s">
        <v>105</v>
      </c>
      <c r="W22" s="367" t="s">
        <v>105</v>
      </c>
      <c r="X22" s="367" t="s">
        <v>105</v>
      </c>
      <c r="Y22" s="371" t="s">
        <v>105</v>
      </c>
      <c r="Z22" s="371" t="s">
        <v>105</v>
      </c>
      <c r="AA22" s="371" t="s">
        <v>105</v>
      </c>
      <c r="AB22" s="371" t="s">
        <v>105</v>
      </c>
      <c r="AC22" s="371" t="s">
        <v>105</v>
      </c>
      <c r="AD22" s="8"/>
      <c r="AE22" s="8"/>
      <c r="AF22" s="27" t="str">
        <f t="shared" si="0"/>
        <v/>
      </c>
      <c r="AG22" s="27" t="str">
        <f t="shared" si="0"/>
        <v/>
      </c>
      <c r="AH22" s="27" t="str">
        <f t="shared" si="0"/>
        <v/>
      </c>
      <c r="AI22" s="27" t="str">
        <f t="shared" si="0"/>
        <v/>
      </c>
      <c r="AJ22" s="27" t="str">
        <f t="shared" si="0"/>
        <v/>
      </c>
      <c r="AK22" s="27" t="str">
        <f t="shared" si="0"/>
        <v/>
      </c>
      <c r="AL22" s="27" t="str">
        <f t="shared" si="0"/>
        <v/>
      </c>
      <c r="AM22" s="27" t="str">
        <f t="shared" si="0"/>
        <v/>
      </c>
      <c r="AN22" s="27" t="str">
        <f t="shared" si="0"/>
        <v/>
      </c>
      <c r="AO22" s="27" t="str">
        <f t="shared" si="0"/>
        <v/>
      </c>
      <c r="AP22" s="1"/>
      <c r="AQ22" s="28"/>
      <c r="AR22" s="29" t="s">
        <v>145</v>
      </c>
      <c r="AS22" s="30" t="str">
        <f t="shared" si="1"/>
        <v>---</v>
      </c>
      <c r="AT22" s="50" t="e">
        <f>VALUE(IF(AS22="---","",VLOOKUP(AS22,List167834567910231213141516172345674568[],2,FALSE)))</f>
        <v>#VALUE!</v>
      </c>
      <c r="AU22" s="1" t="str">
        <f t="shared" si="2"/>
        <v>---</v>
      </c>
      <c r="AV22" s="1" t="e">
        <f>VALUE(IF(AU22="---","",VLOOKUP(AU22,List167834567910231213141516172345674568[],2,FALSE)))</f>
        <v>#VALUE!</v>
      </c>
      <c r="AW22" s="1" t="str">
        <f t="shared" si="4"/>
        <v>---</v>
      </c>
      <c r="AX22" s="1" t="str">
        <f t="shared" si="3"/>
        <v>---</v>
      </c>
      <c r="AY22" s="1"/>
      <c r="AZ22" s="1"/>
      <c r="BA22" s="1"/>
      <c r="BB22" s="1"/>
      <c r="BC22" s="1"/>
      <c r="BD22" s="29" t="s">
        <v>145</v>
      </c>
      <c r="BE22" s="161" t="str">
        <f>IF(H22="---","",VLOOKUP(H22,List167834567910231213141516172345674568[],2,FALSE))</f>
        <v/>
      </c>
      <c r="BF22" s="161" t="str">
        <f>IF(I22="---","",VLOOKUP(I22,List167834567910231213141516172345674568[],2,FALSE))</f>
        <v/>
      </c>
      <c r="BG22" s="161" t="str">
        <f>IF(J22="---","",VLOOKUP(J22,List167834567910231213141516172345674568[],2,FALSE))</f>
        <v/>
      </c>
      <c r="BH22" s="161" t="str">
        <f>IF(K22="---","",VLOOKUP(K22,List167834567910231213141516172345674568[],2,FALSE))</f>
        <v/>
      </c>
      <c r="BI22" s="161" t="str">
        <f>IF(L22="---","",VLOOKUP(L22,List167834567910231213141516172345674568[],2,FALSE))</f>
        <v/>
      </c>
      <c r="BJ22" s="161" t="str">
        <f>IF(M22="---","",VLOOKUP(M22,List167834567910231213141516172345674568[],2,FALSE))</f>
        <v/>
      </c>
      <c r="BK22" s="161" t="str">
        <f>IF(N22="---","",VLOOKUP(N22,List167834567910231213141516172345674568[],2,FALSE))</f>
        <v/>
      </c>
      <c r="BL22" s="161" t="str">
        <f>IF(O22="---","",VLOOKUP(O22,List167834567910231213141516172345674568[],2,FALSE))</f>
        <v/>
      </c>
      <c r="BM22" s="161" t="str">
        <f>IF(P22="---","",VLOOKUP(P22,List167834567910231213141516172345674568[],2,FALSE))</f>
        <v/>
      </c>
      <c r="BN22" s="161" t="str">
        <f>IF(Q22="---","",VLOOKUP(Q22,List167834567910231213141516172345674568[],2,FALSE))</f>
        <v/>
      </c>
      <c r="BO22" s="161" t="str">
        <f>IF(R22="---","",VLOOKUP(R22,List167834567910231213141516172345674568[],2,FALSE))</f>
        <v/>
      </c>
      <c r="BP22" s="29" t="s">
        <v>145</v>
      </c>
      <c r="BQ22" s="161" t="str">
        <f>IF(T22="---","",VLOOKUP(T22,List167834567910231213141516172345674568[],2,FALSE))</f>
        <v/>
      </c>
      <c r="BR22" s="161" t="str">
        <f>IF(U22="---","",VLOOKUP(U22,List167834567910231213141516172345674568[],2,FALSE))</f>
        <v/>
      </c>
      <c r="BS22" s="161" t="str">
        <f>IF(V22="---","",VLOOKUP(V22,List167834567910231213141516172345674568[],2,FALSE))</f>
        <v/>
      </c>
      <c r="BT22" s="161" t="str">
        <f>IF(W22="---","",VLOOKUP(W22,List167834567910231213141516172345674568[],2,FALSE))</f>
        <v/>
      </c>
      <c r="BU22" s="161" t="str">
        <f>IF(X22="---","",VLOOKUP(X22,List167834567910231213141516172345674568[],2,FALSE))</f>
        <v/>
      </c>
      <c r="BV22" s="161" t="str">
        <f>IF(Y22="---","",VLOOKUP(Y22,List167834567910231213141516172345674568[],2,FALSE))</f>
        <v/>
      </c>
      <c r="BW22" s="161" t="str">
        <f>IF(Z22="---","",VLOOKUP(Z22,List167834567910231213141516172345674568[],2,FALSE))</f>
        <v/>
      </c>
      <c r="BX22" s="161" t="str">
        <f>IF(AA22="---","",VLOOKUP(AA22,List167834567910231213141516172345674568[],2,FALSE))</f>
        <v/>
      </c>
      <c r="BY22" s="161" t="str">
        <f>IF(AB22="---","",VLOOKUP(AB22,List167834567910231213141516172345674568[],2,FALSE))</f>
        <v/>
      </c>
      <c r="BZ22" s="161" t="str">
        <f>IF(AC22="---","",VLOOKUP(AC22,List167834567910231213141516172345674568[],2,FALSE))</f>
        <v/>
      </c>
      <c r="CA22" s="8"/>
      <c r="CB22" s="1"/>
      <c r="CC22" s="8"/>
      <c r="CD22" s="1"/>
      <c r="CE22" s="8"/>
      <c r="CF22" s="1"/>
      <c r="CG22" s="8"/>
      <c r="CH22" s="1"/>
    </row>
    <row r="23" spans="2:86" s="211" customFormat="1" ht="13.5" customHeight="1" thickBot="1">
      <c r="B23" s="284"/>
      <c r="C23" s="287"/>
      <c r="D23" s="288"/>
      <c r="E23" s="198" t="s">
        <v>146</v>
      </c>
      <c r="F23" s="198"/>
      <c r="G23" s="199"/>
      <c r="H23" s="367" t="s">
        <v>105</v>
      </c>
      <c r="I23" s="367" t="s">
        <v>105</v>
      </c>
      <c r="J23" s="367" t="s">
        <v>105</v>
      </c>
      <c r="K23" s="367" t="s">
        <v>105</v>
      </c>
      <c r="L23" s="367" t="s">
        <v>105</v>
      </c>
      <c r="M23" s="367" t="s">
        <v>105</v>
      </c>
      <c r="N23" s="25" t="s">
        <v>105</v>
      </c>
      <c r="O23" s="25" t="s">
        <v>105</v>
      </c>
      <c r="P23" s="25" t="s">
        <v>105</v>
      </c>
      <c r="Q23" s="25" t="s">
        <v>105</v>
      </c>
      <c r="R23" s="32" t="s">
        <v>105</v>
      </c>
      <c r="S23" s="1"/>
      <c r="T23" s="367" t="s">
        <v>105</v>
      </c>
      <c r="U23" s="367" t="s">
        <v>105</v>
      </c>
      <c r="V23" s="367" t="s">
        <v>105</v>
      </c>
      <c r="W23" s="367" t="s">
        <v>105</v>
      </c>
      <c r="X23" s="367" t="s">
        <v>105</v>
      </c>
      <c r="Y23" s="371" t="s">
        <v>105</v>
      </c>
      <c r="Z23" s="371" t="s">
        <v>105</v>
      </c>
      <c r="AA23" s="371" t="s">
        <v>105</v>
      </c>
      <c r="AB23" s="371" t="s">
        <v>105</v>
      </c>
      <c r="AC23" s="371" t="s">
        <v>105</v>
      </c>
      <c r="AD23" s="8"/>
      <c r="AE23" s="8"/>
      <c r="AF23" s="27" t="str">
        <f t="shared" si="0"/>
        <v/>
      </c>
      <c r="AG23" s="27" t="str">
        <f t="shared" si="0"/>
        <v/>
      </c>
      <c r="AH23" s="27" t="str">
        <f t="shared" si="0"/>
        <v/>
      </c>
      <c r="AI23" s="27" t="str">
        <f t="shared" si="0"/>
        <v/>
      </c>
      <c r="AJ23" s="27" t="str">
        <f t="shared" si="0"/>
        <v/>
      </c>
      <c r="AK23" s="27" t="str">
        <f t="shared" si="0"/>
        <v/>
      </c>
      <c r="AL23" s="27" t="str">
        <f t="shared" si="0"/>
        <v/>
      </c>
      <c r="AM23" s="27" t="str">
        <f t="shared" si="0"/>
        <v/>
      </c>
      <c r="AN23" s="27" t="str">
        <f t="shared" si="0"/>
        <v/>
      </c>
      <c r="AO23" s="27" t="str">
        <f t="shared" si="0"/>
        <v/>
      </c>
      <c r="AP23" s="1"/>
      <c r="AQ23" s="28"/>
      <c r="AR23" s="29" t="s">
        <v>147</v>
      </c>
      <c r="AS23" s="30" t="str">
        <f t="shared" si="1"/>
        <v>---</v>
      </c>
      <c r="AT23" s="50" t="e">
        <f>VALUE(IF(AS23="---","",VLOOKUP(AS23,List167834567910231213141516172345674568[],2,FALSE)))</f>
        <v>#VALUE!</v>
      </c>
      <c r="AU23" s="1" t="str">
        <f t="shared" si="2"/>
        <v>---</v>
      </c>
      <c r="AV23" s="1" t="e">
        <f>VALUE(IF(AU23="---","",VLOOKUP(AU23,List167834567910231213141516172345674568[],2,FALSE)))</f>
        <v>#VALUE!</v>
      </c>
      <c r="AW23" s="1" t="str">
        <f t="shared" si="4"/>
        <v>---</v>
      </c>
      <c r="AX23" s="1" t="str">
        <f t="shared" si="3"/>
        <v>---</v>
      </c>
      <c r="AY23" s="1"/>
      <c r="AZ23" s="1"/>
      <c r="BA23" s="1"/>
      <c r="BB23" s="1"/>
      <c r="BC23" s="1"/>
      <c r="BD23" s="29" t="s">
        <v>147</v>
      </c>
      <c r="BE23" s="161" t="str">
        <f>IF(H23="---","",VLOOKUP(H23,List167834567910231213141516172345674568[],2,FALSE))</f>
        <v/>
      </c>
      <c r="BF23" s="161" t="str">
        <f>IF(I23="---","",VLOOKUP(I23,List167834567910231213141516172345674568[],2,FALSE))</f>
        <v/>
      </c>
      <c r="BG23" s="161" t="str">
        <f>IF(J23="---","",VLOOKUP(J23,List167834567910231213141516172345674568[],2,FALSE))</f>
        <v/>
      </c>
      <c r="BH23" s="161" t="str">
        <f>IF(K23="---","",VLOOKUP(K23,List167834567910231213141516172345674568[],2,FALSE))</f>
        <v/>
      </c>
      <c r="BI23" s="161" t="str">
        <f>IF(L23="---","",VLOOKUP(L23,List167834567910231213141516172345674568[],2,FALSE))</f>
        <v/>
      </c>
      <c r="BJ23" s="161" t="str">
        <f>IF(M23="---","",VLOOKUP(M23,List167834567910231213141516172345674568[],2,FALSE))</f>
        <v/>
      </c>
      <c r="BK23" s="161" t="str">
        <f>IF(N23="---","",VLOOKUP(N23,List167834567910231213141516172345674568[],2,FALSE))</f>
        <v/>
      </c>
      <c r="BL23" s="161" t="str">
        <f>IF(O23="---","",VLOOKUP(O23,List167834567910231213141516172345674568[],2,FALSE))</f>
        <v/>
      </c>
      <c r="BM23" s="161" t="str">
        <f>IF(P23="---","",VLOOKUP(P23,List167834567910231213141516172345674568[],2,FALSE))</f>
        <v/>
      </c>
      <c r="BN23" s="161" t="str">
        <f>IF(Q23="---","",VLOOKUP(Q23,List167834567910231213141516172345674568[],2,FALSE))</f>
        <v/>
      </c>
      <c r="BO23" s="161" t="str">
        <f>IF(R23="---","",VLOOKUP(R23,List167834567910231213141516172345674568[],2,FALSE))</f>
        <v/>
      </c>
      <c r="BP23" s="29" t="s">
        <v>147</v>
      </c>
      <c r="BQ23" s="161" t="str">
        <f>IF(T23="---","",VLOOKUP(T23,List167834567910231213141516172345674568[],2,FALSE))</f>
        <v/>
      </c>
      <c r="BR23" s="161" t="str">
        <f>IF(U23="---","",VLOOKUP(U23,List167834567910231213141516172345674568[],2,FALSE))</f>
        <v/>
      </c>
      <c r="BS23" s="161" t="str">
        <f>IF(V23="---","",VLOOKUP(V23,List167834567910231213141516172345674568[],2,FALSE))</f>
        <v/>
      </c>
      <c r="BT23" s="161" t="str">
        <f>IF(W23="---","",VLOOKUP(W23,List167834567910231213141516172345674568[],2,FALSE))</f>
        <v/>
      </c>
      <c r="BU23" s="161" t="str">
        <f>IF(X23="---","",VLOOKUP(X23,List167834567910231213141516172345674568[],2,FALSE))</f>
        <v/>
      </c>
      <c r="BV23" s="161" t="str">
        <f>IF(Y23="---","",VLOOKUP(Y23,List167834567910231213141516172345674568[],2,FALSE))</f>
        <v/>
      </c>
      <c r="BW23" s="161" t="str">
        <f>IF(Z23="---","",VLOOKUP(Z23,List167834567910231213141516172345674568[],2,FALSE))</f>
        <v/>
      </c>
      <c r="BX23" s="161" t="str">
        <f>IF(AA23="---","",VLOOKUP(AA23,List167834567910231213141516172345674568[],2,FALSE))</f>
        <v/>
      </c>
      <c r="BY23" s="161" t="str">
        <f>IF(AB23="---","",VLOOKUP(AB23,List167834567910231213141516172345674568[],2,FALSE))</f>
        <v/>
      </c>
      <c r="BZ23" s="161" t="str">
        <f>IF(AC23="---","",VLOOKUP(AC23,List167834567910231213141516172345674568[],2,FALSE))</f>
        <v/>
      </c>
      <c r="CA23" s="8"/>
      <c r="CB23" s="1"/>
      <c r="CC23" s="8"/>
      <c r="CD23" s="1"/>
      <c r="CE23" s="8"/>
      <c r="CF23" s="1"/>
      <c r="CG23" s="8"/>
      <c r="CH23" s="1"/>
    </row>
    <row r="24" spans="2:86" s="211" customFormat="1" ht="13.5" customHeight="1" thickBot="1">
      <c r="B24" s="282">
        <v>3</v>
      </c>
      <c r="C24" s="289" t="s">
        <v>148</v>
      </c>
      <c r="D24" s="290"/>
      <c r="E24" s="198" t="s">
        <v>149</v>
      </c>
      <c r="F24" s="198"/>
      <c r="G24" s="199"/>
      <c r="H24" s="367" t="s">
        <v>105</v>
      </c>
      <c r="I24" s="367" t="s">
        <v>105</v>
      </c>
      <c r="J24" s="367" t="s">
        <v>105</v>
      </c>
      <c r="K24" s="367" t="s">
        <v>105</v>
      </c>
      <c r="L24" s="367" t="s">
        <v>105</v>
      </c>
      <c r="M24" s="367" t="s">
        <v>105</v>
      </c>
      <c r="N24" s="25" t="s">
        <v>105</v>
      </c>
      <c r="O24" s="25" t="s">
        <v>105</v>
      </c>
      <c r="P24" s="25" t="s">
        <v>105</v>
      </c>
      <c r="Q24" s="25" t="s">
        <v>105</v>
      </c>
      <c r="R24" s="32" t="s">
        <v>105</v>
      </c>
      <c r="S24" s="1"/>
      <c r="T24" s="367" t="s">
        <v>105</v>
      </c>
      <c r="U24" s="367" t="s">
        <v>105</v>
      </c>
      <c r="V24" s="367" t="s">
        <v>105</v>
      </c>
      <c r="W24" s="367" t="s">
        <v>105</v>
      </c>
      <c r="X24" s="367" t="s">
        <v>105</v>
      </c>
      <c r="Y24" s="371" t="s">
        <v>105</v>
      </c>
      <c r="Z24" s="371" t="s">
        <v>105</v>
      </c>
      <c r="AA24" s="371" t="s">
        <v>105</v>
      </c>
      <c r="AB24" s="371" t="s">
        <v>105</v>
      </c>
      <c r="AC24" s="371" t="s">
        <v>105</v>
      </c>
      <c r="AD24" s="8"/>
      <c r="AE24" s="8"/>
      <c r="AF24" s="27" t="str">
        <f t="shared" si="0"/>
        <v/>
      </c>
      <c r="AG24" s="27" t="str">
        <f t="shared" si="0"/>
        <v/>
      </c>
      <c r="AH24" s="27" t="str">
        <f t="shared" si="0"/>
        <v/>
      </c>
      <c r="AI24" s="27" t="str">
        <f t="shared" si="0"/>
        <v/>
      </c>
      <c r="AJ24" s="27" t="str">
        <f t="shared" si="0"/>
        <v/>
      </c>
      <c r="AK24" s="27" t="str">
        <f t="shared" si="0"/>
        <v/>
      </c>
      <c r="AL24" s="27" t="str">
        <f t="shared" si="0"/>
        <v/>
      </c>
      <c r="AM24" s="27" t="str">
        <f t="shared" si="0"/>
        <v/>
      </c>
      <c r="AN24" s="27" t="str">
        <f t="shared" si="0"/>
        <v/>
      </c>
      <c r="AO24" s="27" t="str">
        <f t="shared" si="0"/>
        <v/>
      </c>
      <c r="AP24" s="1"/>
      <c r="AQ24" s="28"/>
      <c r="AR24" s="29" t="s">
        <v>150</v>
      </c>
      <c r="AS24" s="30" t="str">
        <f t="shared" si="1"/>
        <v>---</v>
      </c>
      <c r="AT24" s="50" t="e">
        <f>VALUE(IF(AS24="---","",VLOOKUP(AS24,List167834567910231213141516172345674568[],2,FALSE)))</f>
        <v>#VALUE!</v>
      </c>
      <c r="AU24" s="1" t="str">
        <f t="shared" si="2"/>
        <v>---</v>
      </c>
      <c r="AV24" s="1" t="e">
        <f>VALUE(IF(AU24="---","",VLOOKUP(AU24,List167834567910231213141516172345674568[],2,FALSE)))</f>
        <v>#VALUE!</v>
      </c>
      <c r="AW24" s="1" t="str">
        <f t="shared" si="4"/>
        <v>---</v>
      </c>
      <c r="AX24" s="1" t="str">
        <f t="shared" si="3"/>
        <v>---</v>
      </c>
      <c r="AY24" s="1"/>
      <c r="AZ24" s="1"/>
      <c r="BA24" s="1"/>
      <c r="BB24" s="1"/>
      <c r="BC24" s="1"/>
      <c r="BD24" s="29" t="s">
        <v>150</v>
      </c>
      <c r="BE24" s="161" t="str">
        <f>IF(H24="---","",VLOOKUP(H24,List167834567910231213141516172345674568[],2,FALSE))</f>
        <v/>
      </c>
      <c r="BF24" s="161" t="str">
        <f>IF(I24="---","",VLOOKUP(I24,List167834567910231213141516172345674568[],2,FALSE))</f>
        <v/>
      </c>
      <c r="BG24" s="161" t="str">
        <f>IF(J24="---","",VLOOKUP(J24,List167834567910231213141516172345674568[],2,FALSE))</f>
        <v/>
      </c>
      <c r="BH24" s="161" t="str">
        <f>IF(K24="---","",VLOOKUP(K24,List167834567910231213141516172345674568[],2,FALSE))</f>
        <v/>
      </c>
      <c r="BI24" s="161" t="str">
        <f>IF(L24="---","",VLOOKUP(L24,List167834567910231213141516172345674568[],2,FALSE))</f>
        <v/>
      </c>
      <c r="BJ24" s="161" t="str">
        <f>IF(M24="---","",VLOOKUP(M24,List167834567910231213141516172345674568[],2,FALSE))</f>
        <v/>
      </c>
      <c r="BK24" s="161" t="str">
        <f>IF(N24="---","",VLOOKUP(N24,List167834567910231213141516172345674568[],2,FALSE))</f>
        <v/>
      </c>
      <c r="BL24" s="161" t="str">
        <f>IF(O24="---","",VLOOKUP(O24,List167834567910231213141516172345674568[],2,FALSE))</f>
        <v/>
      </c>
      <c r="BM24" s="161" t="str">
        <f>IF(P24="---","",VLOOKUP(P24,List167834567910231213141516172345674568[],2,FALSE))</f>
        <v/>
      </c>
      <c r="BN24" s="161" t="str">
        <f>IF(Q24="---","",VLOOKUP(Q24,List167834567910231213141516172345674568[],2,FALSE))</f>
        <v/>
      </c>
      <c r="BO24" s="161" t="str">
        <f>IF(R24="---","",VLOOKUP(R24,List167834567910231213141516172345674568[],2,FALSE))</f>
        <v/>
      </c>
      <c r="BP24" s="29" t="s">
        <v>150</v>
      </c>
      <c r="BQ24" s="161" t="str">
        <f>IF(T24="---","",VLOOKUP(T24,List167834567910231213141516172345674568[],2,FALSE))</f>
        <v/>
      </c>
      <c r="BR24" s="161" t="str">
        <f>IF(U24="---","",VLOOKUP(U24,List167834567910231213141516172345674568[],2,FALSE))</f>
        <v/>
      </c>
      <c r="BS24" s="161" t="str">
        <f>IF(V24="---","",VLOOKUP(V24,List167834567910231213141516172345674568[],2,FALSE))</f>
        <v/>
      </c>
      <c r="BT24" s="161" t="str">
        <f>IF(W24="---","",VLOOKUP(W24,List167834567910231213141516172345674568[],2,FALSE))</f>
        <v/>
      </c>
      <c r="BU24" s="161" t="str">
        <f>IF(X24="---","",VLOOKUP(X24,List167834567910231213141516172345674568[],2,FALSE))</f>
        <v/>
      </c>
      <c r="BV24" s="161" t="str">
        <f>IF(Y24="---","",VLOOKUP(Y24,List167834567910231213141516172345674568[],2,FALSE))</f>
        <v/>
      </c>
      <c r="BW24" s="161" t="str">
        <f>IF(Z24="---","",VLOOKUP(Z24,List167834567910231213141516172345674568[],2,FALSE))</f>
        <v/>
      </c>
      <c r="BX24" s="161" t="str">
        <f>IF(AA24="---","",VLOOKUP(AA24,List167834567910231213141516172345674568[],2,FALSE))</f>
        <v/>
      </c>
      <c r="BY24" s="161" t="str">
        <f>IF(AB24="---","",VLOOKUP(AB24,List167834567910231213141516172345674568[],2,FALSE))</f>
        <v/>
      </c>
      <c r="BZ24" s="161" t="str">
        <f>IF(AC24="---","",VLOOKUP(AC24,List167834567910231213141516172345674568[],2,FALSE))</f>
        <v/>
      </c>
      <c r="CA24" s="8"/>
      <c r="CB24" s="1"/>
      <c r="CC24" s="8"/>
      <c r="CD24" s="1"/>
      <c r="CE24" s="8"/>
      <c r="CF24" s="1"/>
      <c r="CG24" s="8"/>
      <c r="CH24" s="1"/>
    </row>
    <row r="25" spans="2:86" s="211" customFormat="1" ht="13.5" customHeight="1" thickBot="1">
      <c r="B25" s="283"/>
      <c r="C25" s="289"/>
      <c r="D25" s="290"/>
      <c r="E25" s="198" t="s">
        <v>151</v>
      </c>
      <c r="F25" s="198"/>
      <c r="G25" s="199"/>
      <c r="H25" s="367" t="s">
        <v>105</v>
      </c>
      <c r="I25" s="367" t="s">
        <v>105</v>
      </c>
      <c r="J25" s="367" t="s">
        <v>105</v>
      </c>
      <c r="K25" s="367" t="s">
        <v>105</v>
      </c>
      <c r="L25" s="367" t="s">
        <v>105</v>
      </c>
      <c r="M25" s="367" t="s">
        <v>105</v>
      </c>
      <c r="N25" s="25" t="s">
        <v>105</v>
      </c>
      <c r="O25" s="25" t="s">
        <v>105</v>
      </c>
      <c r="P25" s="25" t="s">
        <v>105</v>
      </c>
      <c r="Q25" s="25" t="s">
        <v>105</v>
      </c>
      <c r="R25" s="32" t="s">
        <v>105</v>
      </c>
      <c r="S25" s="1"/>
      <c r="T25" s="367" t="s">
        <v>105</v>
      </c>
      <c r="U25" s="367" t="s">
        <v>105</v>
      </c>
      <c r="V25" s="367" t="s">
        <v>105</v>
      </c>
      <c r="W25" s="367" t="s">
        <v>105</v>
      </c>
      <c r="X25" s="367" t="s">
        <v>105</v>
      </c>
      <c r="Y25" s="371" t="s">
        <v>105</v>
      </c>
      <c r="Z25" s="371" t="s">
        <v>105</v>
      </c>
      <c r="AA25" s="371" t="s">
        <v>105</v>
      </c>
      <c r="AB25" s="371" t="s">
        <v>105</v>
      </c>
      <c r="AC25" s="371" t="s">
        <v>105</v>
      </c>
      <c r="AD25" s="8"/>
      <c r="AE25" s="8"/>
      <c r="AF25" s="27" t="str">
        <f t="shared" si="0"/>
        <v/>
      </c>
      <c r="AG25" s="27" t="str">
        <f t="shared" si="0"/>
        <v/>
      </c>
      <c r="AH25" s="27" t="str">
        <f t="shared" si="0"/>
        <v/>
      </c>
      <c r="AI25" s="27" t="str">
        <f t="shared" si="0"/>
        <v/>
      </c>
      <c r="AJ25" s="27" t="str">
        <f t="shared" si="0"/>
        <v/>
      </c>
      <c r="AK25" s="27" t="str">
        <f t="shared" si="0"/>
        <v/>
      </c>
      <c r="AL25" s="27" t="str">
        <f t="shared" si="0"/>
        <v/>
      </c>
      <c r="AM25" s="27" t="str">
        <f t="shared" si="0"/>
        <v/>
      </c>
      <c r="AN25" s="27" t="str">
        <f t="shared" si="0"/>
        <v/>
      </c>
      <c r="AO25" s="27" t="str">
        <f t="shared" si="0"/>
        <v/>
      </c>
      <c r="AP25" s="1"/>
      <c r="AQ25" s="28"/>
      <c r="AR25" s="29" t="s">
        <v>152</v>
      </c>
      <c r="AS25" s="30" t="str">
        <f t="shared" si="1"/>
        <v>---</v>
      </c>
      <c r="AT25" s="50" t="e">
        <f>VALUE(IF(AS25="---","",VLOOKUP(AS25,List167834567910231213141516172345674568[],2,FALSE)))</f>
        <v>#VALUE!</v>
      </c>
      <c r="AU25" s="1" t="str">
        <f t="shared" si="2"/>
        <v>---</v>
      </c>
      <c r="AV25" s="1" t="e">
        <f>VALUE(IF(AU25="---","",VLOOKUP(AU25,List167834567910231213141516172345674568[],2,FALSE)))</f>
        <v>#VALUE!</v>
      </c>
      <c r="AW25" s="1" t="str">
        <f t="shared" si="4"/>
        <v>---</v>
      </c>
      <c r="AX25" s="1" t="str">
        <f t="shared" si="3"/>
        <v>---</v>
      </c>
      <c r="AY25" s="1"/>
      <c r="AZ25" s="1"/>
      <c r="BA25" s="1"/>
      <c r="BB25" s="1"/>
      <c r="BC25" s="1"/>
      <c r="BD25" s="29" t="s">
        <v>152</v>
      </c>
      <c r="BE25" s="161" t="str">
        <f>IF(H25="---","",VLOOKUP(H25,List167834567910231213141516172345674568[],2,FALSE))</f>
        <v/>
      </c>
      <c r="BF25" s="161" t="str">
        <f>IF(I25="---","",VLOOKUP(I25,List167834567910231213141516172345674568[],2,FALSE))</f>
        <v/>
      </c>
      <c r="BG25" s="161" t="str">
        <f>IF(J25="---","",VLOOKUP(J25,List167834567910231213141516172345674568[],2,FALSE))</f>
        <v/>
      </c>
      <c r="BH25" s="161" t="str">
        <f>IF(K25="---","",VLOOKUP(K25,List167834567910231213141516172345674568[],2,FALSE))</f>
        <v/>
      </c>
      <c r="BI25" s="161" t="str">
        <f>IF(L25="---","",VLOOKUP(L25,List167834567910231213141516172345674568[],2,FALSE))</f>
        <v/>
      </c>
      <c r="BJ25" s="161" t="str">
        <f>IF(M25="---","",VLOOKUP(M25,List167834567910231213141516172345674568[],2,FALSE))</f>
        <v/>
      </c>
      <c r="BK25" s="161" t="str">
        <f>IF(N25="---","",VLOOKUP(N25,List167834567910231213141516172345674568[],2,FALSE))</f>
        <v/>
      </c>
      <c r="BL25" s="161" t="str">
        <f>IF(O25="---","",VLOOKUP(O25,List167834567910231213141516172345674568[],2,FALSE))</f>
        <v/>
      </c>
      <c r="BM25" s="161" t="str">
        <f>IF(P25="---","",VLOOKUP(P25,List167834567910231213141516172345674568[],2,FALSE))</f>
        <v/>
      </c>
      <c r="BN25" s="161" t="str">
        <f>IF(Q25="---","",VLOOKUP(Q25,List167834567910231213141516172345674568[],2,FALSE))</f>
        <v/>
      </c>
      <c r="BO25" s="161" t="str">
        <f>IF(R25="---","",VLOOKUP(R25,List167834567910231213141516172345674568[],2,FALSE))</f>
        <v/>
      </c>
      <c r="BP25" s="29" t="s">
        <v>152</v>
      </c>
      <c r="BQ25" s="161" t="str">
        <f>IF(T25="---","",VLOOKUP(T25,List167834567910231213141516172345674568[],2,FALSE))</f>
        <v/>
      </c>
      <c r="BR25" s="161" t="str">
        <f>IF(U25="---","",VLOOKUP(U25,List167834567910231213141516172345674568[],2,FALSE))</f>
        <v/>
      </c>
      <c r="BS25" s="161" t="str">
        <f>IF(V25="---","",VLOOKUP(V25,List167834567910231213141516172345674568[],2,FALSE))</f>
        <v/>
      </c>
      <c r="BT25" s="161" t="str">
        <f>IF(W25="---","",VLOOKUP(W25,List167834567910231213141516172345674568[],2,FALSE))</f>
        <v/>
      </c>
      <c r="BU25" s="161" t="str">
        <f>IF(X25="---","",VLOOKUP(X25,List167834567910231213141516172345674568[],2,FALSE))</f>
        <v/>
      </c>
      <c r="BV25" s="161" t="str">
        <f>IF(Y25="---","",VLOOKUP(Y25,List167834567910231213141516172345674568[],2,FALSE))</f>
        <v/>
      </c>
      <c r="BW25" s="161" t="str">
        <f>IF(Z25="---","",VLOOKUP(Z25,List167834567910231213141516172345674568[],2,FALSE))</f>
        <v/>
      </c>
      <c r="BX25" s="161" t="str">
        <f>IF(AA25="---","",VLOOKUP(AA25,List167834567910231213141516172345674568[],2,FALSE))</f>
        <v/>
      </c>
      <c r="BY25" s="161" t="str">
        <f>IF(AB25="---","",VLOOKUP(AB25,List167834567910231213141516172345674568[],2,FALSE))</f>
        <v/>
      </c>
      <c r="BZ25" s="161" t="str">
        <f>IF(AC25="---","",VLOOKUP(AC25,List167834567910231213141516172345674568[],2,FALSE))</f>
        <v/>
      </c>
      <c r="CA25" s="8"/>
      <c r="CB25" s="1"/>
      <c r="CC25" s="8"/>
      <c r="CD25" s="1"/>
      <c r="CE25" s="8"/>
      <c r="CF25" s="1"/>
      <c r="CG25" s="8"/>
      <c r="CH25" s="1"/>
    </row>
    <row r="26" spans="2:86" s="211" customFormat="1" ht="13.5" customHeight="1" thickBot="1">
      <c r="B26" s="283"/>
      <c r="C26" s="289"/>
      <c r="D26" s="290"/>
      <c r="E26" s="198" t="s">
        <v>153</v>
      </c>
      <c r="F26" s="198"/>
      <c r="G26" s="199"/>
      <c r="H26" s="367" t="s">
        <v>105</v>
      </c>
      <c r="I26" s="367" t="s">
        <v>105</v>
      </c>
      <c r="J26" s="367" t="s">
        <v>105</v>
      </c>
      <c r="K26" s="367" t="s">
        <v>105</v>
      </c>
      <c r="L26" s="367" t="s">
        <v>105</v>
      </c>
      <c r="M26" s="367" t="s">
        <v>105</v>
      </c>
      <c r="N26" s="25" t="s">
        <v>105</v>
      </c>
      <c r="O26" s="25" t="s">
        <v>105</v>
      </c>
      <c r="P26" s="25" t="s">
        <v>105</v>
      </c>
      <c r="Q26" s="25" t="s">
        <v>105</v>
      </c>
      <c r="R26" s="32" t="s">
        <v>105</v>
      </c>
      <c r="S26" s="1"/>
      <c r="T26" s="367" t="s">
        <v>105</v>
      </c>
      <c r="U26" s="367" t="s">
        <v>105</v>
      </c>
      <c r="V26" s="367" t="s">
        <v>105</v>
      </c>
      <c r="W26" s="367" t="s">
        <v>105</v>
      </c>
      <c r="X26" s="367" t="s">
        <v>105</v>
      </c>
      <c r="Y26" s="371" t="s">
        <v>105</v>
      </c>
      <c r="Z26" s="371" t="s">
        <v>105</v>
      </c>
      <c r="AA26" s="371" t="s">
        <v>105</v>
      </c>
      <c r="AB26" s="371" t="s">
        <v>105</v>
      </c>
      <c r="AC26" s="371" t="s">
        <v>105</v>
      </c>
      <c r="AD26" s="8"/>
      <c r="AE26" s="8"/>
      <c r="AF26" s="27" t="str">
        <f t="shared" si="0"/>
        <v/>
      </c>
      <c r="AG26" s="27" t="str">
        <f t="shared" si="0"/>
        <v/>
      </c>
      <c r="AH26" s="27" t="str">
        <f t="shared" si="0"/>
        <v/>
      </c>
      <c r="AI26" s="27" t="str">
        <f t="shared" si="0"/>
        <v/>
      </c>
      <c r="AJ26" s="27" t="str">
        <f t="shared" si="0"/>
        <v/>
      </c>
      <c r="AK26" s="27" t="str">
        <f t="shared" si="0"/>
        <v/>
      </c>
      <c r="AL26" s="27" t="str">
        <f t="shared" si="0"/>
        <v/>
      </c>
      <c r="AM26" s="27" t="str">
        <f t="shared" si="0"/>
        <v/>
      </c>
      <c r="AN26" s="27" t="str">
        <f t="shared" si="0"/>
        <v/>
      </c>
      <c r="AO26" s="27" t="str">
        <f t="shared" si="0"/>
        <v/>
      </c>
      <c r="AP26" s="1"/>
      <c r="AQ26" s="28"/>
      <c r="AR26" s="29" t="s">
        <v>154</v>
      </c>
      <c r="AS26" s="30" t="str">
        <f t="shared" si="1"/>
        <v>---</v>
      </c>
      <c r="AT26" s="50" t="e">
        <f>VALUE(IF(AS26="---","",VLOOKUP(AS26,List167834567910231213141516172345674568[],2,FALSE)))</f>
        <v>#VALUE!</v>
      </c>
      <c r="AU26" s="1" t="str">
        <f t="shared" si="2"/>
        <v>---</v>
      </c>
      <c r="AV26" s="1" t="e">
        <f>VALUE(IF(AU26="---","",VLOOKUP(AU26,List167834567910231213141516172345674568[],2,FALSE)))</f>
        <v>#VALUE!</v>
      </c>
      <c r="AW26" s="1" t="str">
        <f t="shared" si="4"/>
        <v>---</v>
      </c>
      <c r="AX26" s="1" t="str">
        <f t="shared" si="3"/>
        <v>---</v>
      </c>
      <c r="AY26" s="1"/>
      <c r="AZ26" s="1"/>
      <c r="BA26" s="1"/>
      <c r="BB26" s="1"/>
      <c r="BC26" s="1"/>
      <c r="BD26" s="29" t="s">
        <v>154</v>
      </c>
      <c r="BE26" s="161" t="str">
        <f>IF(H26="---","",VLOOKUP(H26,List167834567910231213141516172345674568[],2,FALSE))</f>
        <v/>
      </c>
      <c r="BF26" s="161" t="str">
        <f>IF(I26="---","",VLOOKUP(I26,List167834567910231213141516172345674568[],2,FALSE))</f>
        <v/>
      </c>
      <c r="BG26" s="161" t="str">
        <f>IF(J26="---","",VLOOKUP(J26,List167834567910231213141516172345674568[],2,FALSE))</f>
        <v/>
      </c>
      <c r="BH26" s="161" t="str">
        <f>IF(K26="---","",VLOOKUP(K26,List167834567910231213141516172345674568[],2,FALSE))</f>
        <v/>
      </c>
      <c r="BI26" s="161" t="str">
        <f>IF(L26="---","",VLOOKUP(L26,List167834567910231213141516172345674568[],2,FALSE))</f>
        <v/>
      </c>
      <c r="BJ26" s="161" t="str">
        <f>IF(M26="---","",VLOOKUP(M26,List167834567910231213141516172345674568[],2,FALSE))</f>
        <v/>
      </c>
      <c r="BK26" s="161" t="str">
        <f>IF(N26="---","",VLOOKUP(N26,List167834567910231213141516172345674568[],2,FALSE))</f>
        <v/>
      </c>
      <c r="BL26" s="161" t="str">
        <f>IF(O26="---","",VLOOKUP(O26,List167834567910231213141516172345674568[],2,FALSE))</f>
        <v/>
      </c>
      <c r="BM26" s="161" t="str">
        <f>IF(P26="---","",VLOOKUP(P26,List167834567910231213141516172345674568[],2,FALSE))</f>
        <v/>
      </c>
      <c r="BN26" s="161" t="str">
        <f>IF(Q26="---","",VLOOKUP(Q26,List167834567910231213141516172345674568[],2,FALSE))</f>
        <v/>
      </c>
      <c r="BO26" s="161" t="str">
        <f>IF(R26="---","",VLOOKUP(R26,List167834567910231213141516172345674568[],2,FALSE))</f>
        <v/>
      </c>
      <c r="BP26" s="29" t="s">
        <v>154</v>
      </c>
      <c r="BQ26" s="161" t="str">
        <f>IF(T26="---","",VLOOKUP(T26,List167834567910231213141516172345674568[],2,FALSE))</f>
        <v/>
      </c>
      <c r="BR26" s="161" t="str">
        <f>IF(U26="---","",VLOOKUP(U26,List167834567910231213141516172345674568[],2,FALSE))</f>
        <v/>
      </c>
      <c r="BS26" s="161" t="str">
        <f>IF(V26="---","",VLOOKUP(V26,List167834567910231213141516172345674568[],2,FALSE))</f>
        <v/>
      </c>
      <c r="BT26" s="161" t="str">
        <f>IF(W26="---","",VLOOKUP(W26,List167834567910231213141516172345674568[],2,FALSE))</f>
        <v/>
      </c>
      <c r="BU26" s="161" t="str">
        <f>IF(X26="---","",VLOOKUP(X26,List167834567910231213141516172345674568[],2,FALSE))</f>
        <v/>
      </c>
      <c r="BV26" s="161" t="str">
        <f>IF(Y26="---","",VLOOKUP(Y26,List167834567910231213141516172345674568[],2,FALSE))</f>
        <v/>
      </c>
      <c r="BW26" s="161" t="str">
        <f>IF(Z26="---","",VLOOKUP(Z26,List167834567910231213141516172345674568[],2,FALSE))</f>
        <v/>
      </c>
      <c r="BX26" s="161" t="str">
        <f>IF(AA26="---","",VLOOKUP(AA26,List167834567910231213141516172345674568[],2,FALSE))</f>
        <v/>
      </c>
      <c r="BY26" s="161" t="str">
        <f>IF(AB26="---","",VLOOKUP(AB26,List167834567910231213141516172345674568[],2,FALSE))</f>
        <v/>
      </c>
      <c r="BZ26" s="161" t="str">
        <f>IF(AC26="---","",VLOOKUP(AC26,List167834567910231213141516172345674568[],2,FALSE))</f>
        <v/>
      </c>
      <c r="CA26" s="8"/>
      <c r="CB26" s="1"/>
      <c r="CC26" s="8"/>
      <c r="CD26" s="1"/>
      <c r="CE26" s="8"/>
      <c r="CF26" s="1"/>
      <c r="CG26" s="8"/>
      <c r="CH26" s="1"/>
    </row>
    <row r="27" spans="2:86" s="211" customFormat="1" ht="13.9" customHeight="1" thickBot="1">
      <c r="B27" s="283"/>
      <c r="C27" s="289" t="s">
        <v>155</v>
      </c>
      <c r="D27" s="290"/>
      <c r="E27" s="198" t="s">
        <v>227</v>
      </c>
      <c r="F27" s="198"/>
      <c r="G27" s="199"/>
      <c r="H27" s="367" t="s">
        <v>105</v>
      </c>
      <c r="I27" s="367" t="s">
        <v>105</v>
      </c>
      <c r="J27" s="367" t="s">
        <v>105</v>
      </c>
      <c r="K27" s="367" t="s">
        <v>105</v>
      </c>
      <c r="L27" s="367" t="s">
        <v>105</v>
      </c>
      <c r="M27" s="367" t="s">
        <v>105</v>
      </c>
      <c r="N27" s="25" t="s">
        <v>105</v>
      </c>
      <c r="O27" s="25" t="s">
        <v>105</v>
      </c>
      <c r="P27" s="25" t="s">
        <v>105</v>
      </c>
      <c r="Q27" s="25" t="s">
        <v>105</v>
      </c>
      <c r="R27" s="32" t="s">
        <v>105</v>
      </c>
      <c r="S27" s="1"/>
      <c r="T27" s="367" t="s">
        <v>105</v>
      </c>
      <c r="U27" s="367" t="s">
        <v>105</v>
      </c>
      <c r="V27" s="367" t="s">
        <v>105</v>
      </c>
      <c r="W27" s="367" t="s">
        <v>105</v>
      </c>
      <c r="X27" s="367" t="s">
        <v>105</v>
      </c>
      <c r="Y27" s="371" t="s">
        <v>105</v>
      </c>
      <c r="Z27" s="371" t="s">
        <v>105</v>
      </c>
      <c r="AA27" s="371" t="s">
        <v>105</v>
      </c>
      <c r="AB27" s="371" t="s">
        <v>105</v>
      </c>
      <c r="AC27" s="371" t="s">
        <v>105</v>
      </c>
      <c r="AD27" s="8"/>
      <c r="AE27" s="8"/>
      <c r="AF27" s="27" t="str">
        <f t="shared" si="0"/>
        <v/>
      </c>
      <c r="AG27" s="27" t="str">
        <f t="shared" si="0"/>
        <v/>
      </c>
      <c r="AH27" s="27" t="str">
        <f t="shared" si="0"/>
        <v/>
      </c>
      <c r="AI27" s="27" t="str">
        <f t="shared" si="0"/>
        <v/>
      </c>
      <c r="AJ27" s="27" t="str">
        <f t="shared" si="0"/>
        <v/>
      </c>
      <c r="AK27" s="27" t="str">
        <f t="shared" si="0"/>
        <v/>
      </c>
      <c r="AL27" s="27" t="str">
        <f t="shared" si="0"/>
        <v/>
      </c>
      <c r="AM27" s="27" t="str">
        <f t="shared" si="0"/>
        <v/>
      </c>
      <c r="AN27" s="27" t="str">
        <f t="shared" si="0"/>
        <v/>
      </c>
      <c r="AO27" s="27" t="str">
        <f t="shared" si="0"/>
        <v/>
      </c>
      <c r="AP27" s="1"/>
      <c r="AQ27" s="28"/>
      <c r="AR27" s="29" t="s">
        <v>157</v>
      </c>
      <c r="AS27" s="30" t="str">
        <f t="shared" si="1"/>
        <v>---</v>
      </c>
      <c r="AT27" s="50" t="e">
        <f>VALUE(IF(AS27="---","",VLOOKUP(AS27,List167834567910231213141516172345674568[],2,FALSE)))</f>
        <v>#VALUE!</v>
      </c>
      <c r="AU27" s="1" t="str">
        <f t="shared" si="2"/>
        <v>---</v>
      </c>
      <c r="AV27" s="1" t="e">
        <f>VALUE(IF(AU27="---","",VLOOKUP(AU27,List167834567910231213141516172345674568[],2,FALSE)))</f>
        <v>#VALUE!</v>
      </c>
      <c r="AW27" s="1" t="str">
        <f t="shared" si="4"/>
        <v>---</v>
      </c>
      <c r="AX27" s="1" t="str">
        <f t="shared" si="3"/>
        <v>---</v>
      </c>
      <c r="AY27" s="1"/>
      <c r="AZ27" s="1"/>
      <c r="BA27" s="1"/>
      <c r="BB27" s="1"/>
      <c r="BC27" s="1"/>
      <c r="BD27" s="29" t="s">
        <v>157</v>
      </c>
      <c r="BE27" s="161" t="str">
        <f>IF(H27="---","",VLOOKUP(H27,List167834567910231213141516172345674568[],2,FALSE))</f>
        <v/>
      </c>
      <c r="BF27" s="161" t="str">
        <f>IF(I27="---","",VLOOKUP(I27,List167834567910231213141516172345674568[],2,FALSE))</f>
        <v/>
      </c>
      <c r="BG27" s="161" t="str">
        <f>IF(J27="---","",VLOOKUP(J27,List167834567910231213141516172345674568[],2,FALSE))</f>
        <v/>
      </c>
      <c r="BH27" s="161" t="str">
        <f>IF(K27="---","",VLOOKUP(K27,List167834567910231213141516172345674568[],2,FALSE))</f>
        <v/>
      </c>
      <c r="BI27" s="161" t="str">
        <f>IF(L27="---","",VLOOKUP(L27,List167834567910231213141516172345674568[],2,FALSE))</f>
        <v/>
      </c>
      <c r="BJ27" s="161" t="str">
        <f>IF(M27="---","",VLOOKUP(M27,List167834567910231213141516172345674568[],2,FALSE))</f>
        <v/>
      </c>
      <c r="BK27" s="161" t="str">
        <f>IF(N27="---","",VLOOKUP(N27,List167834567910231213141516172345674568[],2,FALSE))</f>
        <v/>
      </c>
      <c r="BL27" s="161" t="str">
        <f>IF(O27="---","",VLOOKUP(O27,List167834567910231213141516172345674568[],2,FALSE))</f>
        <v/>
      </c>
      <c r="BM27" s="161" t="str">
        <f>IF(P27="---","",VLOOKUP(P27,List167834567910231213141516172345674568[],2,FALSE))</f>
        <v/>
      </c>
      <c r="BN27" s="161" t="str">
        <f>IF(Q27="---","",VLOOKUP(Q27,List167834567910231213141516172345674568[],2,FALSE))</f>
        <v/>
      </c>
      <c r="BO27" s="161" t="str">
        <f>IF(R27="---","",VLOOKUP(R27,List167834567910231213141516172345674568[],2,FALSE))</f>
        <v/>
      </c>
      <c r="BP27" s="29" t="s">
        <v>157</v>
      </c>
      <c r="BQ27" s="161" t="str">
        <f>IF(T27="---","",VLOOKUP(T27,List167834567910231213141516172345674568[],2,FALSE))</f>
        <v/>
      </c>
      <c r="BR27" s="161" t="str">
        <f>IF(U27="---","",VLOOKUP(U27,List167834567910231213141516172345674568[],2,FALSE))</f>
        <v/>
      </c>
      <c r="BS27" s="161" t="str">
        <f>IF(V27="---","",VLOOKUP(V27,List167834567910231213141516172345674568[],2,FALSE))</f>
        <v/>
      </c>
      <c r="BT27" s="161" t="str">
        <f>IF(W27="---","",VLOOKUP(W27,List167834567910231213141516172345674568[],2,FALSE))</f>
        <v/>
      </c>
      <c r="BU27" s="161" t="str">
        <f>IF(X27="---","",VLOOKUP(X27,List167834567910231213141516172345674568[],2,FALSE))</f>
        <v/>
      </c>
      <c r="BV27" s="161" t="str">
        <f>IF(Y27="---","",VLOOKUP(Y27,List167834567910231213141516172345674568[],2,FALSE))</f>
        <v/>
      </c>
      <c r="BW27" s="161" t="str">
        <f>IF(Z27="---","",VLOOKUP(Z27,List167834567910231213141516172345674568[],2,FALSE))</f>
        <v/>
      </c>
      <c r="BX27" s="161" t="str">
        <f>IF(AA27="---","",VLOOKUP(AA27,List167834567910231213141516172345674568[],2,FALSE))</f>
        <v/>
      </c>
      <c r="BY27" s="161" t="str">
        <f>IF(AB27="---","",VLOOKUP(AB27,List167834567910231213141516172345674568[],2,FALSE))</f>
        <v/>
      </c>
      <c r="BZ27" s="161" t="str">
        <f>IF(AC27="---","",VLOOKUP(AC27,List167834567910231213141516172345674568[],2,FALSE))</f>
        <v/>
      </c>
      <c r="CA27" s="8"/>
      <c r="CB27" s="1"/>
      <c r="CC27" s="8"/>
      <c r="CD27" s="1"/>
      <c r="CE27" s="8"/>
      <c r="CF27" s="1"/>
      <c r="CG27" s="8"/>
      <c r="CH27" s="1"/>
    </row>
    <row r="28" spans="2:86" s="211" customFormat="1" ht="13.5" customHeight="1" thickBot="1">
      <c r="B28" s="283"/>
      <c r="C28" s="289"/>
      <c r="D28" s="290"/>
      <c r="E28" s="198" t="s">
        <v>228</v>
      </c>
      <c r="F28" s="198"/>
      <c r="G28" s="199"/>
      <c r="H28" s="367" t="s">
        <v>105</v>
      </c>
      <c r="I28" s="367" t="s">
        <v>105</v>
      </c>
      <c r="J28" s="367" t="s">
        <v>105</v>
      </c>
      <c r="K28" s="367" t="s">
        <v>105</v>
      </c>
      <c r="L28" s="367" t="s">
        <v>105</v>
      </c>
      <c r="M28" s="367" t="s">
        <v>105</v>
      </c>
      <c r="N28" s="25" t="s">
        <v>105</v>
      </c>
      <c r="O28" s="25" t="s">
        <v>105</v>
      </c>
      <c r="P28" s="25" t="s">
        <v>105</v>
      </c>
      <c r="Q28" s="25" t="s">
        <v>105</v>
      </c>
      <c r="R28" s="32" t="s">
        <v>105</v>
      </c>
      <c r="S28" s="1"/>
      <c r="T28" s="367" t="s">
        <v>105</v>
      </c>
      <c r="U28" s="367" t="s">
        <v>105</v>
      </c>
      <c r="V28" s="367" t="s">
        <v>105</v>
      </c>
      <c r="W28" s="367" t="s">
        <v>105</v>
      </c>
      <c r="X28" s="367" t="s">
        <v>105</v>
      </c>
      <c r="Y28" s="371" t="s">
        <v>105</v>
      </c>
      <c r="Z28" s="371" t="s">
        <v>105</v>
      </c>
      <c r="AA28" s="371" t="s">
        <v>105</v>
      </c>
      <c r="AB28" s="371" t="s">
        <v>105</v>
      </c>
      <c r="AC28" s="371" t="s">
        <v>105</v>
      </c>
      <c r="AD28" s="8"/>
      <c r="AE28" s="8"/>
      <c r="AF28" s="27" t="str">
        <f t="shared" si="0"/>
        <v/>
      </c>
      <c r="AG28" s="27" t="str">
        <f t="shared" si="0"/>
        <v/>
      </c>
      <c r="AH28" s="27" t="str">
        <f t="shared" si="0"/>
        <v/>
      </c>
      <c r="AI28" s="27" t="str">
        <f t="shared" si="0"/>
        <v/>
      </c>
      <c r="AJ28" s="27" t="str">
        <f t="shared" si="0"/>
        <v/>
      </c>
      <c r="AK28" s="27" t="str">
        <f t="shared" ref="AK28:AO30" si="5">IFERROR(IF(N28="---","",IF(Y28="---","No Target Set",IF(BV28=BK28,"On Target",IF(BV28&gt;BK28,"Behind",IF(BV28&lt;BK28,"Ahead"))))),"")</f>
        <v/>
      </c>
      <c r="AL28" s="27" t="str">
        <f t="shared" si="5"/>
        <v/>
      </c>
      <c r="AM28" s="27" t="str">
        <f t="shared" si="5"/>
        <v/>
      </c>
      <c r="AN28" s="27" t="str">
        <f t="shared" si="5"/>
        <v/>
      </c>
      <c r="AO28" s="27" t="str">
        <f t="shared" si="5"/>
        <v/>
      </c>
      <c r="AP28" s="1"/>
      <c r="AQ28" s="28"/>
      <c r="AR28" s="29" t="s">
        <v>159</v>
      </c>
      <c r="AS28" s="30" t="str">
        <f t="shared" si="1"/>
        <v>---</v>
      </c>
      <c r="AT28" s="50" t="e">
        <f>VALUE(IF(AS28="---","",VLOOKUP(AS28,List167834567910231213141516172345674568[],2,FALSE)))</f>
        <v>#VALUE!</v>
      </c>
      <c r="AU28" s="1" t="str">
        <f t="shared" si="2"/>
        <v>---</v>
      </c>
      <c r="AV28" s="1" t="e">
        <f>VALUE(IF(AU28="---","",VLOOKUP(AU28,List167834567910231213141516172345674568[],2,FALSE)))</f>
        <v>#VALUE!</v>
      </c>
      <c r="AW28" s="1" t="str">
        <f t="shared" si="4"/>
        <v>---</v>
      </c>
      <c r="AX28" s="1" t="str">
        <f t="shared" si="3"/>
        <v>---</v>
      </c>
      <c r="AY28" s="1"/>
      <c r="AZ28" s="1"/>
      <c r="BA28" s="1"/>
      <c r="BB28" s="1"/>
      <c r="BC28" s="1"/>
      <c r="BD28" s="29" t="s">
        <v>159</v>
      </c>
      <c r="BE28" s="161" t="str">
        <f>IF(H28="---","",VLOOKUP(H28,List167834567910231213141516172345674568[],2,FALSE))</f>
        <v/>
      </c>
      <c r="BF28" s="161" t="str">
        <f>IF(I28="---","",VLOOKUP(I28,List167834567910231213141516172345674568[],2,FALSE))</f>
        <v/>
      </c>
      <c r="BG28" s="161" t="str">
        <f>IF(J28="---","",VLOOKUP(J28,List167834567910231213141516172345674568[],2,FALSE))</f>
        <v/>
      </c>
      <c r="BH28" s="161" t="str">
        <f>IF(K28="---","",VLOOKUP(K28,List167834567910231213141516172345674568[],2,FALSE))</f>
        <v/>
      </c>
      <c r="BI28" s="161" t="str">
        <f>IF(L28="---","",VLOOKUP(L28,List167834567910231213141516172345674568[],2,FALSE))</f>
        <v/>
      </c>
      <c r="BJ28" s="161" t="str">
        <f>IF(M28="---","",VLOOKUP(M28,List167834567910231213141516172345674568[],2,FALSE))</f>
        <v/>
      </c>
      <c r="BK28" s="161" t="str">
        <f>IF(N28="---","",VLOOKUP(N28,List167834567910231213141516172345674568[],2,FALSE))</f>
        <v/>
      </c>
      <c r="BL28" s="161" t="str">
        <f>IF(O28="---","",VLOOKUP(O28,List167834567910231213141516172345674568[],2,FALSE))</f>
        <v/>
      </c>
      <c r="BM28" s="161" t="str">
        <f>IF(P28="---","",VLOOKUP(P28,List167834567910231213141516172345674568[],2,FALSE))</f>
        <v/>
      </c>
      <c r="BN28" s="161" t="str">
        <f>IF(Q28="---","",VLOOKUP(Q28,List167834567910231213141516172345674568[],2,FALSE))</f>
        <v/>
      </c>
      <c r="BO28" s="161" t="str">
        <f>IF(R28="---","",VLOOKUP(R28,List167834567910231213141516172345674568[],2,FALSE))</f>
        <v/>
      </c>
      <c r="BP28" s="29" t="s">
        <v>159</v>
      </c>
      <c r="BQ28" s="161" t="str">
        <f>IF(T28="---","",VLOOKUP(T28,List167834567910231213141516172345674568[],2,FALSE))</f>
        <v/>
      </c>
      <c r="BR28" s="161" t="str">
        <f>IF(U28="---","",VLOOKUP(U28,List167834567910231213141516172345674568[],2,FALSE))</f>
        <v/>
      </c>
      <c r="BS28" s="161" t="str">
        <f>IF(V28="---","",VLOOKUP(V28,List167834567910231213141516172345674568[],2,FALSE))</f>
        <v/>
      </c>
      <c r="BT28" s="161" t="str">
        <f>IF(W28="---","",VLOOKUP(W28,List167834567910231213141516172345674568[],2,FALSE))</f>
        <v/>
      </c>
      <c r="BU28" s="161" t="str">
        <f>IF(X28="---","",VLOOKUP(X28,List167834567910231213141516172345674568[],2,FALSE))</f>
        <v/>
      </c>
      <c r="BV28" s="161" t="str">
        <f>IF(Y28="---","",VLOOKUP(Y28,List167834567910231213141516172345674568[],2,FALSE))</f>
        <v/>
      </c>
      <c r="BW28" s="161" t="str">
        <f>IF(Z28="---","",VLOOKUP(Z28,List167834567910231213141516172345674568[],2,FALSE))</f>
        <v/>
      </c>
      <c r="BX28" s="161" t="str">
        <f>IF(AA28="---","",VLOOKUP(AA28,List167834567910231213141516172345674568[],2,FALSE))</f>
        <v/>
      </c>
      <c r="BY28" s="161" t="str">
        <f>IF(AB28="---","",VLOOKUP(AB28,List167834567910231213141516172345674568[],2,FALSE))</f>
        <v/>
      </c>
      <c r="BZ28" s="161" t="str">
        <f>IF(AC28="---","",VLOOKUP(AC28,List167834567910231213141516172345674568[],2,FALSE))</f>
        <v/>
      </c>
      <c r="CA28" s="8"/>
      <c r="CB28" s="1"/>
      <c r="CC28" s="8"/>
      <c r="CD28" s="1"/>
      <c r="CE28" s="8"/>
      <c r="CF28" s="1"/>
      <c r="CG28" s="8"/>
      <c r="CH28" s="1"/>
    </row>
    <row r="29" spans="2:86" s="211" customFormat="1" ht="13.5" customHeight="1" thickBot="1">
      <c r="B29" s="283"/>
      <c r="C29" s="289"/>
      <c r="D29" s="290"/>
      <c r="E29" s="198" t="s">
        <v>160</v>
      </c>
      <c r="F29" s="198"/>
      <c r="G29" s="199"/>
      <c r="H29" s="367" t="s">
        <v>105</v>
      </c>
      <c r="I29" s="367" t="s">
        <v>105</v>
      </c>
      <c r="J29" s="367" t="s">
        <v>105</v>
      </c>
      <c r="K29" s="367" t="s">
        <v>105</v>
      </c>
      <c r="L29" s="367" t="s">
        <v>105</v>
      </c>
      <c r="M29" s="367" t="s">
        <v>105</v>
      </c>
      <c r="N29" s="25" t="s">
        <v>105</v>
      </c>
      <c r="O29" s="25" t="s">
        <v>105</v>
      </c>
      <c r="P29" s="25" t="s">
        <v>105</v>
      </c>
      <c r="Q29" s="25" t="s">
        <v>105</v>
      </c>
      <c r="R29" s="32" t="s">
        <v>105</v>
      </c>
      <c r="S29" s="1"/>
      <c r="T29" s="367" t="s">
        <v>105</v>
      </c>
      <c r="U29" s="367" t="s">
        <v>105</v>
      </c>
      <c r="V29" s="367" t="s">
        <v>105</v>
      </c>
      <c r="W29" s="367" t="s">
        <v>105</v>
      </c>
      <c r="X29" s="367" t="s">
        <v>105</v>
      </c>
      <c r="Y29" s="371" t="s">
        <v>105</v>
      </c>
      <c r="Z29" s="371" t="s">
        <v>105</v>
      </c>
      <c r="AA29" s="371" t="s">
        <v>105</v>
      </c>
      <c r="AB29" s="371" t="s">
        <v>105</v>
      </c>
      <c r="AC29" s="371" t="s">
        <v>105</v>
      </c>
      <c r="AD29" s="8"/>
      <c r="AE29" s="8"/>
      <c r="AF29" s="27" t="str">
        <f t="shared" ref="AF29:AJ30" si="6">IFERROR(IF(I29="---","",IF(T29="---","No Target Set",IF(BQ29=BF29,"On Target",IF(BQ29&gt;BF29,"Behind",IF(BQ29&lt;BF29,"Ahead"))))),"")</f>
        <v/>
      </c>
      <c r="AG29" s="27" t="str">
        <f t="shared" si="6"/>
        <v/>
      </c>
      <c r="AH29" s="27" t="str">
        <f t="shared" si="6"/>
        <v/>
      </c>
      <c r="AI29" s="27" t="str">
        <f t="shared" si="6"/>
        <v/>
      </c>
      <c r="AJ29" s="27" t="str">
        <f t="shared" si="6"/>
        <v/>
      </c>
      <c r="AK29" s="27" t="str">
        <f t="shared" si="5"/>
        <v/>
      </c>
      <c r="AL29" s="27" t="str">
        <f t="shared" si="5"/>
        <v/>
      </c>
      <c r="AM29" s="27" t="str">
        <f t="shared" si="5"/>
        <v/>
      </c>
      <c r="AN29" s="27" t="str">
        <f t="shared" si="5"/>
        <v/>
      </c>
      <c r="AO29" s="27" t="str">
        <f t="shared" si="5"/>
        <v/>
      </c>
      <c r="AP29" s="1"/>
      <c r="AQ29" s="28"/>
      <c r="AR29" s="29" t="s">
        <v>161</v>
      </c>
      <c r="AS29" s="30" t="str">
        <f t="shared" si="1"/>
        <v>---</v>
      </c>
      <c r="AT29" s="50" t="e">
        <f>VALUE(IF(AS29="---","",VLOOKUP(AS29,List167834567910231213141516172345674568[],2,FALSE)))</f>
        <v>#VALUE!</v>
      </c>
      <c r="AU29" s="1" t="str">
        <f t="shared" si="2"/>
        <v>---</v>
      </c>
      <c r="AV29" s="1" t="e">
        <f>VALUE(IF(AU29="---","",VLOOKUP(AU29,List167834567910231213141516172345674568[],2,FALSE)))</f>
        <v>#VALUE!</v>
      </c>
      <c r="AW29" s="1" t="str">
        <f t="shared" si="4"/>
        <v>---</v>
      </c>
      <c r="AX29" s="1" t="str">
        <f t="shared" si="3"/>
        <v>---</v>
      </c>
      <c r="AY29" s="1"/>
      <c r="AZ29" s="1"/>
      <c r="BA29" s="1"/>
      <c r="BB29" s="1"/>
      <c r="BC29" s="1"/>
      <c r="BD29" s="29" t="s">
        <v>161</v>
      </c>
      <c r="BE29" s="161" t="str">
        <f>IF(H29="---","",VLOOKUP(H29,List167834567910231213141516172345674568[],2,FALSE))</f>
        <v/>
      </c>
      <c r="BF29" s="161" t="str">
        <f>IF(I29="---","",VLOOKUP(I29,List167834567910231213141516172345674568[],2,FALSE))</f>
        <v/>
      </c>
      <c r="BG29" s="161" t="str">
        <f>IF(J29="---","",VLOOKUP(J29,List167834567910231213141516172345674568[],2,FALSE))</f>
        <v/>
      </c>
      <c r="BH29" s="161" t="str">
        <f>IF(K29="---","",VLOOKUP(K29,List167834567910231213141516172345674568[],2,FALSE))</f>
        <v/>
      </c>
      <c r="BI29" s="161" t="str">
        <f>IF(L29="---","",VLOOKUP(L29,List167834567910231213141516172345674568[],2,FALSE))</f>
        <v/>
      </c>
      <c r="BJ29" s="161" t="str">
        <f>IF(M29="---","",VLOOKUP(M29,List167834567910231213141516172345674568[],2,FALSE))</f>
        <v/>
      </c>
      <c r="BK29" s="161" t="str">
        <f>IF(N29="---","",VLOOKUP(N29,List167834567910231213141516172345674568[],2,FALSE))</f>
        <v/>
      </c>
      <c r="BL29" s="161" t="str">
        <f>IF(O29="---","",VLOOKUP(O29,List167834567910231213141516172345674568[],2,FALSE))</f>
        <v/>
      </c>
      <c r="BM29" s="161" t="str">
        <f>IF(P29="---","",VLOOKUP(P29,List167834567910231213141516172345674568[],2,FALSE))</f>
        <v/>
      </c>
      <c r="BN29" s="161" t="str">
        <f>IF(Q29="---","",VLOOKUP(Q29,List167834567910231213141516172345674568[],2,FALSE))</f>
        <v/>
      </c>
      <c r="BO29" s="161" t="str">
        <f>IF(R29="---","",VLOOKUP(R29,List167834567910231213141516172345674568[],2,FALSE))</f>
        <v/>
      </c>
      <c r="BP29" s="29" t="s">
        <v>161</v>
      </c>
      <c r="BQ29" s="161" t="str">
        <f>IF(T29="---","",VLOOKUP(T29,List167834567910231213141516172345674568[],2,FALSE))</f>
        <v/>
      </c>
      <c r="BR29" s="161" t="str">
        <f>IF(U29="---","",VLOOKUP(U29,List167834567910231213141516172345674568[],2,FALSE))</f>
        <v/>
      </c>
      <c r="BS29" s="161" t="str">
        <f>IF(V29="---","",VLOOKUP(V29,List167834567910231213141516172345674568[],2,FALSE))</f>
        <v/>
      </c>
      <c r="BT29" s="161" t="str">
        <f>IF(W29="---","",VLOOKUP(W29,List167834567910231213141516172345674568[],2,FALSE))</f>
        <v/>
      </c>
      <c r="BU29" s="161" t="str">
        <f>IF(X29="---","",VLOOKUP(X29,List167834567910231213141516172345674568[],2,FALSE))</f>
        <v/>
      </c>
      <c r="BV29" s="161" t="str">
        <f>IF(Y29="---","",VLOOKUP(Y29,List167834567910231213141516172345674568[],2,FALSE))</f>
        <v/>
      </c>
      <c r="BW29" s="161" t="str">
        <f>IF(Z29="---","",VLOOKUP(Z29,List167834567910231213141516172345674568[],2,FALSE))</f>
        <v/>
      </c>
      <c r="BX29" s="161" t="str">
        <f>IF(AA29="---","",VLOOKUP(AA29,List167834567910231213141516172345674568[],2,FALSE))</f>
        <v/>
      </c>
      <c r="BY29" s="161" t="str">
        <f>IF(AB29="---","",VLOOKUP(AB29,List167834567910231213141516172345674568[],2,FALSE))</f>
        <v/>
      </c>
      <c r="BZ29" s="161" t="str">
        <f>IF(AC29="---","",VLOOKUP(AC29,List167834567910231213141516172345674568[],2,FALSE))</f>
        <v/>
      </c>
      <c r="CA29" s="8"/>
      <c r="CB29" s="1"/>
      <c r="CC29" s="8"/>
      <c r="CD29" s="1"/>
      <c r="CE29" s="8"/>
      <c r="CF29" s="1"/>
      <c r="CG29" s="8"/>
      <c r="CH29" s="1"/>
    </row>
    <row r="30" spans="2:86" s="211" customFormat="1" ht="13.5" customHeight="1" thickBot="1">
      <c r="B30" s="284"/>
      <c r="C30" s="289"/>
      <c r="D30" s="290"/>
      <c r="E30" s="198" t="s">
        <v>239</v>
      </c>
      <c r="F30" s="198"/>
      <c r="G30" s="199"/>
      <c r="H30" s="376" t="s">
        <v>105</v>
      </c>
      <c r="I30" s="376" t="s">
        <v>105</v>
      </c>
      <c r="J30" s="376" t="s">
        <v>105</v>
      </c>
      <c r="K30" s="376" t="s">
        <v>105</v>
      </c>
      <c r="L30" s="376" t="s">
        <v>105</v>
      </c>
      <c r="M30" s="376" t="s">
        <v>105</v>
      </c>
      <c r="N30" s="36" t="s">
        <v>105</v>
      </c>
      <c r="O30" s="36" t="s">
        <v>105</v>
      </c>
      <c r="P30" s="36" t="s">
        <v>105</v>
      </c>
      <c r="Q30" s="36" t="s">
        <v>105</v>
      </c>
      <c r="R30" s="37" t="s">
        <v>105</v>
      </c>
      <c r="S30" s="1"/>
      <c r="T30" s="367" t="s">
        <v>105</v>
      </c>
      <c r="U30" s="367" t="s">
        <v>105</v>
      </c>
      <c r="V30" s="367" t="s">
        <v>105</v>
      </c>
      <c r="W30" s="367" t="s">
        <v>105</v>
      </c>
      <c r="X30" s="367" t="s">
        <v>105</v>
      </c>
      <c r="Y30" s="371" t="s">
        <v>105</v>
      </c>
      <c r="Z30" s="371" t="s">
        <v>105</v>
      </c>
      <c r="AA30" s="371" t="s">
        <v>105</v>
      </c>
      <c r="AB30" s="371" t="s">
        <v>105</v>
      </c>
      <c r="AC30" s="371" t="s">
        <v>105</v>
      </c>
      <c r="AD30" s="8"/>
      <c r="AE30" s="8"/>
      <c r="AF30" s="27" t="str">
        <f t="shared" si="6"/>
        <v/>
      </c>
      <c r="AG30" s="27" t="str">
        <f t="shared" si="6"/>
        <v/>
      </c>
      <c r="AH30" s="27" t="str">
        <f t="shared" si="6"/>
        <v/>
      </c>
      <c r="AI30" s="27" t="str">
        <f t="shared" si="6"/>
        <v/>
      </c>
      <c r="AJ30" s="27" t="str">
        <f t="shared" si="6"/>
        <v/>
      </c>
      <c r="AK30" s="27" t="str">
        <f t="shared" si="5"/>
        <v/>
      </c>
      <c r="AL30" s="27" t="str">
        <f t="shared" si="5"/>
        <v/>
      </c>
      <c r="AM30" s="27" t="str">
        <f t="shared" si="5"/>
        <v/>
      </c>
      <c r="AN30" s="27" t="str">
        <f t="shared" si="5"/>
        <v/>
      </c>
      <c r="AO30" s="27" t="str">
        <f t="shared" si="5"/>
        <v/>
      </c>
      <c r="AP30" s="1"/>
      <c r="AQ30" s="28"/>
      <c r="AR30" s="29" t="s">
        <v>163</v>
      </c>
      <c r="AS30" s="30" t="str">
        <f t="shared" si="1"/>
        <v>---</v>
      </c>
      <c r="AT30" s="50" t="e">
        <f>VALUE(IF(AS30="---","",VLOOKUP(AS30,List167834567910231213141516172345674568[],2,FALSE)))</f>
        <v>#VALUE!</v>
      </c>
      <c r="AU30" s="1" t="str">
        <f t="shared" si="2"/>
        <v>---</v>
      </c>
      <c r="AV30" s="1" t="e">
        <f>VALUE(IF(AU30="---","",VLOOKUP(AU30,List167834567910231213141516172345674568[],2,FALSE)))</f>
        <v>#VALUE!</v>
      </c>
      <c r="AW30" s="1" t="str">
        <f t="shared" si="4"/>
        <v>---</v>
      </c>
      <c r="AX30" s="1" t="str">
        <f t="shared" si="3"/>
        <v>---</v>
      </c>
      <c r="AY30" s="1"/>
      <c r="AZ30" s="1"/>
      <c r="BA30" s="1"/>
      <c r="BB30" s="1"/>
      <c r="BC30" s="1"/>
      <c r="BD30" s="29" t="s">
        <v>163</v>
      </c>
      <c r="BE30" s="161" t="str">
        <f>IF(H30="---","",VLOOKUP(H30,List167834567910231213141516172345674568[],2,FALSE))</f>
        <v/>
      </c>
      <c r="BF30" s="161" t="str">
        <f>IF(I30="---","",VLOOKUP(I30,List167834567910231213141516172345674568[],2,FALSE))</f>
        <v/>
      </c>
      <c r="BG30" s="161" t="str">
        <f>IF(J30="---","",VLOOKUP(J30,List167834567910231213141516172345674568[],2,FALSE))</f>
        <v/>
      </c>
      <c r="BH30" s="161" t="str">
        <f>IF(K30="---","",VLOOKUP(K30,List167834567910231213141516172345674568[],2,FALSE))</f>
        <v/>
      </c>
      <c r="BI30" s="161" t="str">
        <f>IF(L30="---","",VLOOKUP(L30,List167834567910231213141516172345674568[],2,FALSE))</f>
        <v/>
      </c>
      <c r="BJ30" s="161" t="str">
        <f>IF(M30="---","",VLOOKUP(M30,List167834567910231213141516172345674568[],2,FALSE))</f>
        <v/>
      </c>
      <c r="BK30" s="161" t="str">
        <f>IF(N30="---","",VLOOKUP(N30,List167834567910231213141516172345674568[],2,FALSE))</f>
        <v/>
      </c>
      <c r="BL30" s="161" t="str">
        <f>IF(O30="---","",VLOOKUP(O30,List167834567910231213141516172345674568[],2,FALSE))</f>
        <v/>
      </c>
      <c r="BM30" s="161" t="str">
        <f>IF(P30="---","",VLOOKUP(P30,List167834567910231213141516172345674568[],2,FALSE))</f>
        <v/>
      </c>
      <c r="BN30" s="161" t="str">
        <f>IF(Q30="---","",VLOOKUP(Q30,List167834567910231213141516172345674568[],2,FALSE))</f>
        <v/>
      </c>
      <c r="BO30" s="161" t="str">
        <f>IF(R30="---","",VLOOKUP(R30,List167834567910231213141516172345674568[],2,FALSE))</f>
        <v/>
      </c>
      <c r="BP30" s="29" t="s">
        <v>163</v>
      </c>
      <c r="BQ30" s="161" t="str">
        <f>IF(T30="---","",VLOOKUP(T30,List167834567910231213141516172345674568[],2,FALSE))</f>
        <v/>
      </c>
      <c r="BR30" s="161" t="str">
        <f>IF(U30="---","",VLOOKUP(U30,List167834567910231213141516172345674568[],2,FALSE))</f>
        <v/>
      </c>
      <c r="BS30" s="161" t="str">
        <f>IF(V30="---","",VLOOKUP(V30,List167834567910231213141516172345674568[],2,FALSE))</f>
        <v/>
      </c>
      <c r="BT30" s="161" t="str">
        <f>IF(W30="---","",VLOOKUP(W30,List167834567910231213141516172345674568[],2,FALSE))</f>
        <v/>
      </c>
      <c r="BU30" s="161" t="str">
        <f>IF(X30="---","",VLOOKUP(X30,List167834567910231213141516172345674568[],2,FALSE))</f>
        <v/>
      </c>
      <c r="BV30" s="161" t="str">
        <f>IF(Y30="---","",VLOOKUP(Y30,List167834567910231213141516172345674568[],2,FALSE))</f>
        <v/>
      </c>
      <c r="BW30" s="161" t="str">
        <f>IF(Z30="---","",VLOOKUP(Z30,List167834567910231213141516172345674568[],2,FALSE))</f>
        <v/>
      </c>
      <c r="BX30" s="161" t="str">
        <f>IF(AA30="---","",VLOOKUP(AA30,List167834567910231213141516172345674568[],2,FALSE))</f>
        <v/>
      </c>
      <c r="BY30" s="161" t="str">
        <f>IF(AB30="---","",VLOOKUP(AB30,List167834567910231213141516172345674568[],2,FALSE))</f>
        <v/>
      </c>
      <c r="BZ30" s="161" t="str">
        <f>IF(AC30="---","",VLOOKUP(AC30,List167834567910231213141516172345674568[],2,FALSE))</f>
        <v/>
      </c>
      <c r="CA30" s="8"/>
      <c r="CB30" s="1"/>
      <c r="CC30" s="8"/>
      <c r="CD30" s="1"/>
      <c r="CE30" s="8"/>
      <c r="CF30" s="1"/>
      <c r="CG30" s="8"/>
      <c r="CH30" s="1"/>
    </row>
    <row r="31" spans="2:86" s="211" customFormat="1" ht="13.5" customHeight="1" thickBot="1">
      <c r="B31" s="276" t="s">
        <v>164</v>
      </c>
      <c r="C31" s="277"/>
      <c r="D31" s="277"/>
      <c r="E31" s="277"/>
      <c r="F31" s="277"/>
      <c r="G31" s="278"/>
      <c r="H31" s="38">
        <f>COUNTIF(Year0Range,AZ4)</f>
        <v>0</v>
      </c>
      <c r="I31" s="38" t="str">
        <f>IF(COUNTIF(Year1Range,AZ4)=0,"",COUNTIF(Year1Range,AZ4))</f>
        <v/>
      </c>
      <c r="J31" s="38" t="str">
        <f>IF(COUNTIF(Year2Range,AZ4)=0,"",COUNTIF(Year2Range,AZ4))</f>
        <v/>
      </c>
      <c r="K31" s="38" t="str">
        <f>IF(COUNTIF(Year3Range,AZ4)=0,"",COUNTIF(Year3Range,AZ4))</f>
        <v/>
      </c>
      <c r="L31" s="38" t="str">
        <f>IF(COUNTIF(Year4Range,AZ4)=0,"",COUNTIF(Year4Range,AZ4))</f>
        <v/>
      </c>
      <c r="M31" s="38" t="str">
        <f>IF(COUNTIF(Year5Range,AZ4)=0,"",COUNTIF(Year5Range,AZ4))</f>
        <v/>
      </c>
      <c r="N31" s="38" t="str">
        <f>IF(COUNTIF(Year6Range,AZ4)=0,"",COUNTIF(Year6Range,AZ4))</f>
        <v/>
      </c>
      <c r="O31" s="38" t="str">
        <f>IF(COUNTIF(Year7Range,AZ4)=0,"",COUNTIF(Year7Range,AZ4))</f>
        <v/>
      </c>
      <c r="P31" s="38" t="str">
        <f>IF(COUNTIF(Year8Range,AZ4)=0,"",COUNTIF(Year8Range,AZ4))</f>
        <v/>
      </c>
      <c r="Q31" s="38" t="str">
        <f>IF(COUNTIF(Year9Range,AZ4)=0,"",COUNTIF(Year9Range,AZ4))</f>
        <v/>
      </c>
      <c r="R31" s="38" t="str">
        <f>IF(COUNTIF(Year10Range,AZ4)=0,"",COUNTIF(Year10Range,AZ4))</f>
        <v/>
      </c>
      <c r="S31" s="1"/>
      <c r="T31" s="38">
        <f>COUNTIF(Year1Expected,$AZ$4)</f>
        <v>0</v>
      </c>
      <c r="U31" s="38" t="str">
        <f>IF(COUNTIF(Year2Expected,$AZ$4)=0,"",COUNTIF(Year2Expected,$AZ$4))</f>
        <v/>
      </c>
      <c r="V31" s="38" t="str">
        <f>IF(COUNTIF(Year3Expected,$AZ$4)=0,"",COUNTIF(Year3Expected,$AZ$4))</f>
        <v/>
      </c>
      <c r="W31" s="38" t="str">
        <f>IF(COUNTIF(Year4Expected,$AZ$4)=0,"",COUNTIF(Year4Expected,$AZ$4))</f>
        <v/>
      </c>
      <c r="X31" s="38" t="str">
        <f>IF(COUNTIF(Year5Expected,$AZ$4)=0,"",COUNTIF(Year5Expected,$AZ$4))</f>
        <v/>
      </c>
      <c r="Y31" s="38" t="str">
        <f>IF(COUNTIF(Year6Expected,$AZ$4)=0,"",COUNTIF(Year6Expected,$AZ$4))</f>
        <v/>
      </c>
      <c r="Z31" s="38" t="str">
        <f>IF(COUNTIF(Year7Expected,$AZ$4)=0,"",COUNTIF(Year7Expected,$AZ$4))</f>
        <v/>
      </c>
      <c r="AA31" s="38" t="str">
        <f>IF(COUNTIF(Year8Expected,$AZ$4)=0,"",COUNTIF(Year8Expected,$AZ$4))</f>
        <v/>
      </c>
      <c r="AB31" s="38" t="str">
        <f>IF(COUNTIF(Year9Expected,$AZ$4)=0,"",COUNTIF(Year9Expected,$AZ$4))</f>
        <v/>
      </c>
      <c r="AC31" s="38" t="str">
        <f>IF(COUNTIF(Year10Expected,$AZ$4)=0,"",COUNTIF(Year10Expected,$AZ$4))</f>
        <v/>
      </c>
      <c r="AD31" s="8"/>
      <c r="AE31" s="8"/>
      <c r="AF31" s="1"/>
      <c r="AG31" s="1"/>
      <c r="AH31" s="1"/>
      <c r="AI31" s="1"/>
      <c r="AJ31" s="1"/>
      <c r="AK31" s="1"/>
      <c r="AL31" s="1"/>
      <c r="AM31" s="1"/>
      <c r="AN31" s="1"/>
      <c r="AO31" s="1"/>
      <c r="AP31" s="1"/>
      <c r="AQ31" s="1"/>
      <c r="AR31" s="1"/>
      <c r="AS31" s="1" t="e">
        <f>LOOKUP(2,1/(H34:R34&lt;&gt;""),H$2:R$2)</f>
        <v>#N/A</v>
      </c>
      <c r="AT31" s="1"/>
      <c r="AU31" s="1" t="e">
        <f>AS31</f>
        <v>#N/A</v>
      </c>
      <c r="AV31" s="1"/>
      <c r="AW31" s="1"/>
      <c r="AX31" s="1"/>
      <c r="AY31" s="1"/>
      <c r="AZ31" s="1"/>
      <c r="BA31" s="1"/>
      <c r="BB31" s="1"/>
      <c r="BC31" s="1"/>
      <c r="BD31" s="29" t="s">
        <v>165</v>
      </c>
      <c r="BE31" s="162">
        <f t="shared" ref="BE31:BO31" si="7">COUNTIF(BE3:BE30,1)</f>
        <v>0</v>
      </c>
      <c r="BF31" s="162">
        <f t="shared" si="7"/>
        <v>0</v>
      </c>
      <c r="BG31" s="162">
        <f t="shared" si="7"/>
        <v>0</v>
      </c>
      <c r="BH31" s="162">
        <f t="shared" si="7"/>
        <v>0</v>
      </c>
      <c r="BI31" s="162">
        <f t="shared" si="7"/>
        <v>0</v>
      </c>
      <c r="BJ31" s="162">
        <f t="shared" si="7"/>
        <v>0</v>
      </c>
      <c r="BK31" s="162">
        <f t="shared" si="7"/>
        <v>0</v>
      </c>
      <c r="BL31" s="162">
        <f t="shared" si="7"/>
        <v>0</v>
      </c>
      <c r="BM31" s="162">
        <f t="shared" si="7"/>
        <v>0</v>
      </c>
      <c r="BN31" s="162">
        <f t="shared" si="7"/>
        <v>0</v>
      </c>
      <c r="BO31" s="162">
        <f t="shared" si="7"/>
        <v>0</v>
      </c>
      <c r="BP31" s="29" t="s">
        <v>165</v>
      </c>
      <c r="BQ31" s="163">
        <f t="shared" ref="BQ31:BZ31" si="8">COUNTIF(BQ3:BQ30,1)</f>
        <v>0</v>
      </c>
      <c r="BR31" s="163">
        <f t="shared" si="8"/>
        <v>0</v>
      </c>
      <c r="BS31" s="163">
        <f t="shared" si="8"/>
        <v>0</v>
      </c>
      <c r="BT31" s="163">
        <f t="shared" si="8"/>
        <v>0</v>
      </c>
      <c r="BU31" s="163">
        <f t="shared" si="8"/>
        <v>0</v>
      </c>
      <c r="BV31" s="163">
        <f t="shared" si="8"/>
        <v>0</v>
      </c>
      <c r="BW31" s="163">
        <f t="shared" si="8"/>
        <v>0</v>
      </c>
      <c r="BX31" s="163">
        <f t="shared" si="8"/>
        <v>0</v>
      </c>
      <c r="BY31" s="163">
        <f t="shared" si="8"/>
        <v>0</v>
      </c>
      <c r="BZ31" s="163">
        <f t="shared" si="8"/>
        <v>0</v>
      </c>
      <c r="CA31" s="8"/>
      <c r="CB31" s="1"/>
      <c r="CC31" s="8"/>
      <c r="CD31" s="1"/>
      <c r="CE31" s="8"/>
      <c r="CF31" s="1"/>
      <c r="CG31" s="8"/>
      <c r="CH31" s="1"/>
    </row>
    <row r="32" spans="2:86" s="211" customFormat="1" ht="13.5" customHeight="1" thickBot="1">
      <c r="B32" s="276" t="s">
        <v>166</v>
      </c>
      <c r="C32" s="277"/>
      <c r="D32" s="277"/>
      <c r="E32" s="277"/>
      <c r="F32" s="277"/>
      <c r="G32" s="278"/>
      <c r="H32" s="38">
        <f>COUNTIF(Year0Range,AZ5)</f>
        <v>0</v>
      </c>
      <c r="I32" s="39" t="str">
        <f>IF(COUNTIF(Year1Range,AZ5)=0,"",COUNTIF(Year1Range,AZ5))</f>
        <v/>
      </c>
      <c r="J32" s="39" t="str">
        <f>IF(COUNTIF(Year2Range,AZ5)=0,"",COUNTIF(Year2Range,AZ5))</f>
        <v/>
      </c>
      <c r="K32" s="39" t="str">
        <f>IF(COUNTIF(Year3Range,AZ5)=0,"",COUNTIF(Year3Range,AZ5))</f>
        <v/>
      </c>
      <c r="L32" s="39" t="str">
        <f>IF(COUNTIF(Year4Range,AZ5)=0,"",COUNTIF(Year4Range,AZ5))</f>
        <v/>
      </c>
      <c r="M32" s="39" t="str">
        <f>IF(COUNTIF(Year5Range,AZ5)=0,"",COUNTIF(Year5Range,AZ5))</f>
        <v/>
      </c>
      <c r="N32" s="39" t="str">
        <f>IF(COUNTIF(Year6Range,AZ5)=0,"",COUNTIF(Year6Range,AZ5))</f>
        <v/>
      </c>
      <c r="O32" s="39" t="str">
        <f>IF(COUNTIF(Year7Range,AZ5)=0,"",COUNTIF(Year7Range,AZ5))</f>
        <v/>
      </c>
      <c r="P32" s="39" t="str">
        <f>IF(COUNTIF(Year8Range,AZ5)=0,"",COUNTIF(Year8Range,AZ5))</f>
        <v/>
      </c>
      <c r="Q32" s="39" t="str">
        <f>IF(COUNTIF(Year9Range,AZ5)=0,"",COUNTIF(Year9Range,AZ5))</f>
        <v/>
      </c>
      <c r="R32" s="39" t="str">
        <f>IF(COUNTIF(Year10Range,AZ5)=0,"",COUNTIF(Year10Range,AZ5))</f>
        <v/>
      </c>
      <c r="S32" s="1"/>
      <c r="T32" s="38">
        <f>COUNTIF(Year1Expected,$AZ$5)</f>
        <v>0</v>
      </c>
      <c r="U32" s="38" t="str">
        <f>IF(COUNTIF(Year2Expected,$AZ$5)=0,"",COUNTIF(Year2Expected,$AZ$5))</f>
        <v/>
      </c>
      <c r="V32" s="38" t="str">
        <f>IF(COUNTIF(Year3Expected,$AZ$5)=0,"",COUNTIF(Year3Expected,$AZ$5))</f>
        <v/>
      </c>
      <c r="W32" s="38" t="str">
        <f>IF(COUNTIF(Year4Expected,$AZ$5)=0,"",COUNTIF(Year4Expected,$AZ$5))</f>
        <v/>
      </c>
      <c r="X32" s="38" t="str">
        <f>IF(COUNTIF(Year5Expected,$AZ$5)=0,"",COUNTIF(Year5Expected,$AZ$5))</f>
        <v/>
      </c>
      <c r="Y32" s="38" t="str">
        <f>IF(COUNTIF(Year6Expected,$AZ$5)=0,"",COUNTIF(Year6Expected,$AZ$5))</f>
        <v/>
      </c>
      <c r="Z32" s="38" t="str">
        <f>IF(COUNTIF(Year7Expected,$AZ$5)=0,"",COUNTIF(Year7Expected,$AZ$5))</f>
        <v/>
      </c>
      <c r="AA32" s="38" t="str">
        <f>IF(COUNTIF(Year8Expected,$AZ$5)=0,"",COUNTIF(Year8Expected,$AZ$5))</f>
        <v/>
      </c>
      <c r="AB32" s="38" t="str">
        <f>IF(COUNTIF(Year9Expected,$AZ$5)=0,"",COUNTIF(Year9Expected,$AZ$5))</f>
        <v/>
      </c>
      <c r="AC32" s="38" t="str">
        <f>IF(COUNTIF(Year10Expected,$AZ$5)=0,"",COUNTIF(Year10Expected,$AZ$5))</f>
        <v/>
      </c>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29" t="s">
        <v>167</v>
      </c>
      <c r="BE32" s="162">
        <f t="shared" ref="BE32:BO32" si="9">COUNTIF(BE3:BE30,0.5)</f>
        <v>0</v>
      </c>
      <c r="BF32" s="162">
        <f t="shared" si="9"/>
        <v>0</v>
      </c>
      <c r="BG32" s="162">
        <f t="shared" si="9"/>
        <v>0</v>
      </c>
      <c r="BH32" s="162">
        <f t="shared" si="9"/>
        <v>0</v>
      </c>
      <c r="BI32" s="162">
        <f t="shared" si="9"/>
        <v>0</v>
      </c>
      <c r="BJ32" s="162">
        <f t="shared" si="9"/>
        <v>0</v>
      </c>
      <c r="BK32" s="162">
        <f t="shared" si="9"/>
        <v>0</v>
      </c>
      <c r="BL32" s="162">
        <f t="shared" si="9"/>
        <v>0</v>
      </c>
      <c r="BM32" s="162">
        <f t="shared" si="9"/>
        <v>0</v>
      </c>
      <c r="BN32" s="162">
        <f t="shared" si="9"/>
        <v>0</v>
      </c>
      <c r="BO32" s="162">
        <f t="shared" si="9"/>
        <v>0</v>
      </c>
      <c r="BP32" s="29" t="s">
        <v>167</v>
      </c>
      <c r="BQ32" s="163">
        <f t="shared" ref="BQ32:BZ32" si="10">COUNTIF(BQ3:BQ30,0.5)</f>
        <v>0</v>
      </c>
      <c r="BR32" s="163">
        <f t="shared" si="10"/>
        <v>0</v>
      </c>
      <c r="BS32" s="163">
        <f t="shared" si="10"/>
        <v>0</v>
      </c>
      <c r="BT32" s="163">
        <f t="shared" si="10"/>
        <v>0</v>
      </c>
      <c r="BU32" s="163">
        <f t="shared" si="10"/>
        <v>0</v>
      </c>
      <c r="BV32" s="163">
        <f t="shared" si="10"/>
        <v>0</v>
      </c>
      <c r="BW32" s="163">
        <f t="shared" si="10"/>
        <v>0</v>
      </c>
      <c r="BX32" s="163">
        <f t="shared" si="10"/>
        <v>0</v>
      </c>
      <c r="BY32" s="163">
        <f t="shared" si="10"/>
        <v>0</v>
      </c>
      <c r="BZ32" s="163">
        <f t="shared" si="10"/>
        <v>0</v>
      </c>
      <c r="CA32" s="8"/>
      <c r="CB32" s="1"/>
      <c r="CC32" s="8"/>
      <c r="CD32" s="1"/>
      <c r="CE32" s="8"/>
      <c r="CF32" s="1"/>
      <c r="CG32" s="8"/>
      <c r="CH32" s="1"/>
    </row>
    <row r="33" spans="1:87" ht="13.5" customHeight="1" thickBot="1">
      <c r="A33" s="1"/>
      <c r="B33" s="276" t="s">
        <v>168</v>
      </c>
      <c r="C33" s="277"/>
      <c r="D33" s="277"/>
      <c r="E33" s="277"/>
      <c r="F33" s="277"/>
      <c r="G33" s="278"/>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S33" s="1"/>
      <c r="T33" s="38">
        <f>COUNTIF(Year1Expected,"*60")</f>
        <v>0</v>
      </c>
      <c r="U33" s="38" t="str">
        <f>IF(COUNTIF(Year2Expected,"*60")=0,"",COUNTIF(Year2Expected,"*60"))</f>
        <v/>
      </c>
      <c r="V33" s="38" t="str">
        <f>IF(COUNTIF(Year3Expected,"*60")=0,"",COUNTIF(Year3Expected,"*60"))</f>
        <v/>
      </c>
      <c r="W33" s="38" t="str">
        <f>IF(COUNTIF(Year4Expected,"*60")=0,"",COUNTIF(Year4Expected,"*60"))</f>
        <v/>
      </c>
      <c r="X33" s="38" t="str">
        <f>IF(COUNTIF(Year5Expected,"*60")=0,"",COUNTIF(Year5Expected,"*60"))</f>
        <v/>
      </c>
      <c r="Y33" s="38" t="str">
        <f>IF(COUNTIF(Year6Expected,"*60")=0,"",COUNTIF(Year6Expected,"*60"))</f>
        <v/>
      </c>
      <c r="Z33" s="38" t="str">
        <f>IF(COUNTIF(Year7Expected,"*60")=0,"",COUNTIF(Year7Expected,"*60"))</f>
        <v/>
      </c>
      <c r="AA33" s="38" t="str">
        <f>IF(COUNTIF(Year8Expected,"*60")=0,"",COUNTIF(Year8Expected,"*60"))</f>
        <v/>
      </c>
      <c r="AB33" s="38" t="str">
        <f>IF(COUNTIF(Year9Expected,"*60")=0,"",COUNTIF(Year9Expected,"*60"))</f>
        <v/>
      </c>
      <c r="AC33" s="38" t="str">
        <f>IF(COUNTIF(Year10Expected,"*60")=0,"",COUNTIF(Year10Expected,"*60"))</f>
        <v/>
      </c>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29" t="s">
        <v>169</v>
      </c>
      <c r="BE33" s="162">
        <f t="shared" ref="BE33:BO33" si="11">COUNTIF(BE3:BE30,0)</f>
        <v>0</v>
      </c>
      <c r="BF33" s="162">
        <f t="shared" si="11"/>
        <v>0</v>
      </c>
      <c r="BG33" s="162">
        <f t="shared" si="11"/>
        <v>0</v>
      </c>
      <c r="BH33" s="162">
        <f t="shared" si="11"/>
        <v>0</v>
      </c>
      <c r="BI33" s="162">
        <f t="shared" si="11"/>
        <v>0</v>
      </c>
      <c r="BJ33" s="162">
        <f t="shared" si="11"/>
        <v>0</v>
      </c>
      <c r="BK33" s="162">
        <f t="shared" si="11"/>
        <v>0</v>
      </c>
      <c r="BL33" s="162">
        <f t="shared" si="11"/>
        <v>0</v>
      </c>
      <c r="BM33" s="162">
        <f t="shared" si="11"/>
        <v>0</v>
      </c>
      <c r="BN33" s="162">
        <f t="shared" si="11"/>
        <v>0</v>
      </c>
      <c r="BO33" s="162">
        <f t="shared" si="11"/>
        <v>0</v>
      </c>
      <c r="BP33" s="29" t="s">
        <v>169</v>
      </c>
      <c r="BQ33" s="163">
        <f t="shared" ref="BQ33:BZ33" si="12">COUNTIF(BQ3:BQ30,0)</f>
        <v>0</v>
      </c>
      <c r="BR33" s="163">
        <f t="shared" si="12"/>
        <v>0</v>
      </c>
      <c r="BS33" s="163">
        <f t="shared" si="12"/>
        <v>0</v>
      </c>
      <c r="BT33" s="163">
        <f t="shared" si="12"/>
        <v>0</v>
      </c>
      <c r="BU33" s="163">
        <f t="shared" si="12"/>
        <v>0</v>
      </c>
      <c r="BV33" s="163">
        <f t="shared" si="12"/>
        <v>0</v>
      </c>
      <c r="BW33" s="163">
        <f t="shared" si="12"/>
        <v>0</v>
      </c>
      <c r="BX33" s="163">
        <f t="shared" si="12"/>
        <v>0</v>
      </c>
      <c r="BY33" s="163">
        <f t="shared" si="12"/>
        <v>0</v>
      </c>
      <c r="BZ33" s="163">
        <f t="shared" si="12"/>
        <v>0</v>
      </c>
      <c r="CA33" s="8"/>
      <c r="CB33" s="1"/>
      <c r="CC33" s="8"/>
      <c r="CD33" s="1"/>
      <c r="CE33" s="8"/>
      <c r="CF33" s="1"/>
      <c r="CG33" s="8"/>
      <c r="CH33" s="1"/>
      <c r="CI33" s="8"/>
    </row>
    <row r="34" spans="1:87" ht="13.5" customHeight="1" thickBot="1">
      <c r="A34" s="1"/>
      <c r="B34" s="300" t="s">
        <v>170</v>
      </c>
      <c r="C34" s="301"/>
      <c r="D34" s="301"/>
      <c r="E34" s="301"/>
      <c r="F34" s="302"/>
      <c r="G34" s="195"/>
      <c r="H34" s="40" t="str">
        <f>IF(ISERROR(AVERAGE(BE24:BE30,BE12:BE23, BE3:BE11)),"",AVERAGE(BE24:BE30,BE12:BE23, BE3:BE11))</f>
        <v/>
      </c>
      <c r="I34" s="40" t="str">
        <f t="shared" ref="I34:R34" si="13">IF(ISERROR(AVERAGE(BF24:BF30,BF12:BF23, BF3:BF11)),"",AVERAGE(BF24:BF30,BF12:BF23, BF3:BF11))</f>
        <v/>
      </c>
      <c r="J34" s="40" t="str">
        <f t="shared" si="13"/>
        <v/>
      </c>
      <c r="K34" s="40" t="str">
        <f t="shared" si="13"/>
        <v/>
      </c>
      <c r="L34" s="40" t="str">
        <f t="shared" si="13"/>
        <v/>
      </c>
      <c r="M34" s="40" t="str">
        <f t="shared" si="13"/>
        <v/>
      </c>
      <c r="N34" s="40" t="str">
        <f t="shared" si="13"/>
        <v/>
      </c>
      <c r="O34" s="40" t="str">
        <f t="shared" si="13"/>
        <v/>
      </c>
      <c r="P34" s="40" t="str">
        <f t="shared" si="13"/>
        <v/>
      </c>
      <c r="Q34" s="40" t="str">
        <f t="shared" si="13"/>
        <v/>
      </c>
      <c r="R34" s="40" t="str">
        <f t="shared" si="13"/>
        <v/>
      </c>
      <c r="S34" s="1"/>
      <c r="T34" s="40" t="str">
        <f t="shared" ref="T34:AC34" si="14">IF(ISERROR(AVERAGE(BQ24:BQ30,BQ12:BQ23, BQ3:BQ11)),"",AVERAGE(BQ24:BQ30,BQ12:BQ23, BQ3:BQ11))</f>
        <v/>
      </c>
      <c r="U34" s="40" t="str">
        <f t="shared" si="14"/>
        <v/>
      </c>
      <c r="V34" s="40" t="str">
        <f t="shared" si="14"/>
        <v/>
      </c>
      <c r="W34" s="40" t="str">
        <f t="shared" si="14"/>
        <v/>
      </c>
      <c r="X34" s="40" t="str">
        <f t="shared" si="14"/>
        <v/>
      </c>
      <c r="Y34" s="40" t="str">
        <f t="shared" si="14"/>
        <v/>
      </c>
      <c r="Z34" s="40" t="str">
        <f t="shared" si="14"/>
        <v/>
      </c>
      <c r="AA34" s="40" t="str">
        <f t="shared" si="14"/>
        <v/>
      </c>
      <c r="AB34" s="40" t="str">
        <f t="shared" si="14"/>
        <v/>
      </c>
      <c r="AC34" s="40" t="str">
        <f t="shared" si="14"/>
        <v/>
      </c>
      <c r="AD34" s="1"/>
      <c r="AE34" s="1"/>
      <c r="AF34" s="1"/>
      <c r="AG34" s="1"/>
      <c r="AH34" s="1"/>
      <c r="AI34" s="1"/>
      <c r="AJ34" s="1"/>
      <c r="AK34" s="1"/>
      <c r="AL34" s="1"/>
      <c r="AM34" s="1"/>
      <c r="AN34" s="1"/>
      <c r="AO34" s="1"/>
      <c r="AP34" s="1"/>
      <c r="AQ34" s="1"/>
      <c r="AR34" s="1"/>
      <c r="AS34" s="1"/>
      <c r="AT34" s="1"/>
      <c r="AU34" s="1"/>
      <c r="AV34" s="1"/>
      <c r="AW34" s="41"/>
      <c r="AX34" s="41"/>
      <c r="AY34" s="41"/>
      <c r="AZ34" s="41"/>
      <c r="BA34" s="1"/>
      <c r="BB34" s="8"/>
      <c r="BC34" s="8"/>
      <c r="BD34" s="29" t="s">
        <v>170</v>
      </c>
      <c r="BE34" s="42" t="str">
        <f t="shared" ref="BE34:BO34" si="15">IF(ISERROR(AVERAGE(BE24:BE30,BE12:BE23,BE3:BE11)),"",(AVERAGE(BE24:BE30,BE12:BE23,BE3:BE11)))</f>
        <v/>
      </c>
      <c r="BF34" s="42" t="str">
        <f t="shared" si="15"/>
        <v/>
      </c>
      <c r="BG34" s="42" t="str">
        <f t="shared" si="15"/>
        <v/>
      </c>
      <c r="BH34" s="42" t="str">
        <f t="shared" si="15"/>
        <v/>
      </c>
      <c r="BI34" s="42" t="str">
        <f t="shared" si="15"/>
        <v/>
      </c>
      <c r="BJ34" s="42" t="str">
        <f t="shared" si="15"/>
        <v/>
      </c>
      <c r="BK34" s="42" t="str">
        <f t="shared" si="15"/>
        <v/>
      </c>
      <c r="BL34" s="42" t="str">
        <f t="shared" si="15"/>
        <v/>
      </c>
      <c r="BM34" s="42" t="str">
        <f t="shared" si="15"/>
        <v/>
      </c>
      <c r="BN34" s="42" t="str">
        <f t="shared" si="15"/>
        <v/>
      </c>
      <c r="BO34" s="42" t="str">
        <f t="shared" si="15"/>
        <v/>
      </c>
      <c r="BP34" s="29" t="s">
        <v>170</v>
      </c>
      <c r="BQ34" s="42" t="str">
        <f t="shared" ref="BQ34:BZ34" si="16">IF(ISERROR(AVERAGE(BQ24:BQ30,BQ12:BQ23,BQ3:BQ11)),"",(AVERAGE(BQ24:BQ30,BQ12:BQ23,BQ3:BQ11)))</f>
        <v/>
      </c>
      <c r="BR34" s="42" t="str">
        <f t="shared" si="16"/>
        <v/>
      </c>
      <c r="BS34" s="42" t="str">
        <f t="shared" si="16"/>
        <v/>
      </c>
      <c r="BT34" s="42" t="str">
        <f t="shared" si="16"/>
        <v/>
      </c>
      <c r="BU34" s="42" t="str">
        <f t="shared" si="16"/>
        <v/>
      </c>
      <c r="BV34" s="42" t="str">
        <f t="shared" si="16"/>
        <v/>
      </c>
      <c r="BW34" s="42" t="str">
        <f t="shared" si="16"/>
        <v/>
      </c>
      <c r="BX34" s="42" t="str">
        <f t="shared" si="16"/>
        <v/>
      </c>
      <c r="BY34" s="42" t="str">
        <f t="shared" si="16"/>
        <v/>
      </c>
      <c r="BZ34" s="42" t="str">
        <f t="shared" si="16"/>
        <v/>
      </c>
      <c r="CA34" s="1"/>
      <c r="CB34" s="1"/>
      <c r="CC34" s="1"/>
      <c r="CD34" s="1"/>
      <c r="CE34" s="1"/>
      <c r="CF34" s="1"/>
      <c r="CG34" s="1"/>
      <c r="CH34" s="1"/>
      <c r="CI34" s="1"/>
    </row>
    <row r="35" spans="1:87" ht="13.5" customHeight="1" thickBot="1">
      <c r="A35" s="1"/>
      <c r="B35" s="43"/>
      <c r="C35" s="43"/>
      <c r="D35" s="44"/>
      <c r="E35" s="44"/>
      <c r="F35" s="44"/>
      <c r="G35" s="44"/>
      <c r="H35" s="44"/>
      <c r="I35" s="44"/>
      <c r="J35" s="44"/>
      <c r="K35" s="44"/>
      <c r="L35" s="44"/>
      <c r="M35" s="44"/>
      <c r="N35" s="44"/>
      <c r="O35" s="44"/>
      <c r="P35" s="44"/>
      <c r="Q35" s="1"/>
      <c r="R35" s="1"/>
      <c r="S35" s="1"/>
      <c r="T35" s="1"/>
      <c r="U35" s="1"/>
      <c r="V35" s="44"/>
      <c r="W35" s="1"/>
      <c r="X35" s="1"/>
      <c r="Y35" s="44"/>
      <c r="Z35" s="44"/>
      <c r="AA35" s="44"/>
      <c r="AB35" s="44"/>
      <c r="AC35" s="44"/>
      <c r="AD35" s="44"/>
      <c r="AE35" s="44"/>
      <c r="AF35" s="1"/>
      <c r="AG35" s="1"/>
      <c r="AH35" s="1"/>
      <c r="AI35" s="1"/>
      <c r="AJ35" s="1"/>
      <c r="AK35" s="1"/>
      <c r="AL35" s="1"/>
      <c r="AM35" s="1"/>
      <c r="AN35" s="1"/>
      <c r="AO35" s="1"/>
      <c r="AP35" s="1"/>
      <c r="AQ35" s="1"/>
      <c r="AR35" s="1"/>
      <c r="AS35" s="45" t="s">
        <v>106</v>
      </c>
      <c r="AT35" s="46" t="s">
        <v>104</v>
      </c>
      <c r="AU35" s="47" t="s">
        <v>112</v>
      </c>
      <c r="AV35" s="1" t="s">
        <v>171</v>
      </c>
      <c r="AW35" s="1"/>
      <c r="AX35" s="1"/>
      <c r="AY35" s="1"/>
      <c r="AZ35" s="1"/>
      <c r="BA35" s="1"/>
      <c r="BB35" s="1"/>
      <c r="BC35" s="1"/>
      <c r="BD35" s="29" t="s">
        <v>172</v>
      </c>
      <c r="BE35" s="48" t="str">
        <f t="shared" ref="BE35:BO35" si="17">IF(ISERROR(AVERAGE(BE3:BE11)),"",(AVERAGE(BE3:BE11)))</f>
        <v/>
      </c>
      <c r="BF35" s="48" t="str">
        <f t="shared" si="17"/>
        <v/>
      </c>
      <c r="BG35" s="48" t="str">
        <f t="shared" si="17"/>
        <v/>
      </c>
      <c r="BH35" s="48" t="str">
        <f t="shared" si="17"/>
        <v/>
      </c>
      <c r="BI35" s="48" t="str">
        <f t="shared" si="17"/>
        <v/>
      </c>
      <c r="BJ35" s="48" t="str">
        <f t="shared" si="17"/>
        <v/>
      </c>
      <c r="BK35" s="48" t="str">
        <f t="shared" si="17"/>
        <v/>
      </c>
      <c r="BL35" s="48" t="str">
        <f t="shared" si="17"/>
        <v/>
      </c>
      <c r="BM35" s="48" t="str">
        <f t="shared" si="17"/>
        <v/>
      </c>
      <c r="BN35" s="48" t="str">
        <f t="shared" si="17"/>
        <v/>
      </c>
      <c r="BO35" s="48" t="str">
        <f t="shared" si="17"/>
        <v/>
      </c>
      <c r="BP35" s="29" t="s">
        <v>172</v>
      </c>
      <c r="BQ35" s="48" t="str">
        <f t="shared" ref="BQ35:BZ35" si="18">IF(ISERROR(AVERAGE(BQ3:BQ11)),"",(AVERAGE(BQ3:BQ11)))</f>
        <v/>
      </c>
      <c r="BR35" s="48" t="str">
        <f t="shared" si="18"/>
        <v/>
      </c>
      <c r="BS35" s="48" t="str">
        <f t="shared" si="18"/>
        <v/>
      </c>
      <c r="BT35" s="48" t="str">
        <f t="shared" si="18"/>
        <v/>
      </c>
      <c r="BU35" s="48" t="str">
        <f t="shared" si="18"/>
        <v/>
      </c>
      <c r="BV35" s="48" t="str">
        <f t="shared" si="18"/>
        <v/>
      </c>
      <c r="BW35" s="48" t="str">
        <f t="shared" si="18"/>
        <v/>
      </c>
      <c r="BX35" s="48" t="str">
        <f t="shared" si="18"/>
        <v/>
      </c>
      <c r="BY35" s="48" t="str">
        <f t="shared" si="18"/>
        <v/>
      </c>
      <c r="BZ35" s="48" t="str">
        <f t="shared" si="18"/>
        <v/>
      </c>
      <c r="CA35" s="44"/>
      <c r="CB35" s="1"/>
      <c r="CC35" s="44"/>
      <c r="CD35" s="1"/>
      <c r="CE35" s="44"/>
      <c r="CF35" s="1"/>
      <c r="CG35" s="44"/>
      <c r="CH35" s="1"/>
      <c r="CI35" s="44"/>
    </row>
    <row r="36" spans="1:87" ht="15" thickBot="1">
      <c r="A36" s="1"/>
      <c r="B36" s="303" t="s">
        <v>173</v>
      </c>
      <c r="C36" s="303"/>
      <c r="D36" s="1"/>
      <c r="E36" s="1"/>
      <c r="F36" s="1"/>
      <c r="G36" s="1"/>
      <c r="H36" s="8"/>
      <c r="I36" s="8"/>
      <c r="J36" s="8"/>
      <c r="K36" s="8"/>
      <c r="L36" s="8"/>
      <c r="M36" s="44"/>
      <c r="N36" s="44"/>
      <c r="O36" s="44"/>
      <c r="P36" s="44"/>
      <c r="Q36" s="1"/>
      <c r="R36" s="1"/>
      <c r="S36" s="1"/>
      <c r="T36" s="1"/>
      <c r="U36" s="1"/>
      <c r="V36" s="44"/>
      <c r="W36" s="1"/>
      <c r="X36" s="1"/>
      <c r="Y36" s="44"/>
      <c r="Z36" s="44"/>
      <c r="AA36" s="44"/>
      <c r="AB36" s="44"/>
      <c r="AC36" s="44"/>
      <c r="AD36" s="44"/>
      <c r="AE36" s="44"/>
      <c r="AF36" s="1"/>
      <c r="AG36" s="1"/>
      <c r="AH36" s="1"/>
      <c r="AI36" s="1"/>
      <c r="AJ36" s="1"/>
      <c r="AK36" s="1"/>
      <c r="AL36" s="1"/>
      <c r="AM36" s="1"/>
      <c r="AN36" s="1"/>
      <c r="AO36" s="1"/>
      <c r="AP36" s="1"/>
      <c r="AQ36" s="1"/>
      <c r="AR36" s="49" t="s">
        <v>174</v>
      </c>
      <c r="AS36" s="50">
        <f>COUNTIF(AT3:AT11,BA4)</f>
        <v>0</v>
      </c>
      <c r="AT36" s="50">
        <f>VALUE(COUNTIF(AT3:AT11,BA5))</f>
        <v>0</v>
      </c>
      <c r="AU36" s="50">
        <f>VALUE(COUNTIF(AT3:AT11,0))</f>
        <v>0</v>
      </c>
      <c r="AV36" s="50" t="e">
        <f>AVERAGEIF(AT3:AT11,"&gt;=0")</f>
        <v>#DIV/0!</v>
      </c>
      <c r="AW36" s="1"/>
      <c r="AX36" s="1"/>
      <c r="AY36" s="1"/>
      <c r="AZ36" s="1"/>
      <c r="BA36" s="1"/>
      <c r="BB36" s="1"/>
      <c r="BC36" s="1"/>
      <c r="BD36" s="29" t="s">
        <v>175</v>
      </c>
      <c r="BE36" s="51" t="str">
        <f t="shared" ref="BE36:BO36" si="19">IF(ISERROR(AVERAGE(BE12:BE23)),"",(AVERAGE(BE12:BE23)))</f>
        <v/>
      </c>
      <c r="BF36" s="51" t="str">
        <f t="shared" si="19"/>
        <v/>
      </c>
      <c r="BG36" s="51" t="str">
        <f t="shared" si="19"/>
        <v/>
      </c>
      <c r="BH36" s="51" t="str">
        <f t="shared" si="19"/>
        <v/>
      </c>
      <c r="BI36" s="51" t="str">
        <f t="shared" si="19"/>
        <v/>
      </c>
      <c r="BJ36" s="51" t="str">
        <f t="shared" si="19"/>
        <v/>
      </c>
      <c r="BK36" s="51" t="str">
        <f t="shared" si="19"/>
        <v/>
      </c>
      <c r="BL36" s="51" t="str">
        <f t="shared" si="19"/>
        <v/>
      </c>
      <c r="BM36" s="51" t="str">
        <f t="shared" si="19"/>
        <v/>
      </c>
      <c r="BN36" s="51" t="str">
        <f t="shared" si="19"/>
        <v/>
      </c>
      <c r="BO36" s="51" t="str">
        <f t="shared" si="19"/>
        <v/>
      </c>
      <c r="BP36" s="29" t="s">
        <v>175</v>
      </c>
      <c r="BQ36" s="51" t="str">
        <f t="shared" ref="BQ36:BZ36" si="20">IF(ISERROR(AVERAGE(BQ12:BQ23)),"",(AVERAGE(BQ12:BQ23)))</f>
        <v/>
      </c>
      <c r="BR36" s="51" t="str">
        <f t="shared" si="20"/>
        <v/>
      </c>
      <c r="BS36" s="51" t="str">
        <f t="shared" si="20"/>
        <v/>
      </c>
      <c r="BT36" s="51" t="str">
        <f t="shared" si="20"/>
        <v/>
      </c>
      <c r="BU36" s="51" t="str">
        <f t="shared" si="20"/>
        <v/>
      </c>
      <c r="BV36" s="51" t="str">
        <f t="shared" si="20"/>
        <v/>
      </c>
      <c r="BW36" s="51" t="str">
        <f t="shared" si="20"/>
        <v/>
      </c>
      <c r="BX36" s="51" t="str">
        <f t="shared" si="20"/>
        <v/>
      </c>
      <c r="BY36" s="51" t="str">
        <f t="shared" si="20"/>
        <v/>
      </c>
      <c r="BZ36" s="51" t="str">
        <f t="shared" si="20"/>
        <v/>
      </c>
      <c r="CA36" s="44"/>
      <c r="CB36" s="1"/>
      <c r="CC36" s="44"/>
      <c r="CD36" s="1"/>
      <c r="CE36" s="44"/>
      <c r="CF36" s="1"/>
      <c r="CG36" s="44"/>
      <c r="CH36" s="1"/>
      <c r="CI36" s="44"/>
    </row>
    <row r="37" spans="1:87" ht="13.5" customHeight="1" thickBot="1">
      <c r="A37" s="1"/>
      <c r="B37" s="303"/>
      <c r="C37" s="303"/>
      <c r="D37" s="52"/>
      <c r="E37" s="52"/>
      <c r="F37" s="8"/>
      <c r="G37" s="8"/>
      <c r="H37" s="8"/>
      <c r="I37" s="8"/>
      <c r="J37" s="8"/>
      <c r="K37" s="8"/>
      <c r="L37" s="8"/>
      <c r="M37" s="8"/>
      <c r="N37" s="8"/>
      <c r="O37" s="8"/>
      <c r="P37" s="8"/>
      <c r="Q37" s="1"/>
      <c r="R37" s="1"/>
      <c r="S37" s="1"/>
      <c r="T37" s="1"/>
      <c r="U37" s="1"/>
      <c r="V37" s="8"/>
      <c r="W37" s="1"/>
      <c r="X37" s="1"/>
      <c r="Y37" s="8"/>
      <c r="Z37" s="8"/>
      <c r="AA37" s="8"/>
      <c r="AB37" s="8"/>
      <c r="AC37" s="8"/>
      <c r="AD37" s="8"/>
      <c r="AE37" s="8"/>
      <c r="AF37" s="1"/>
      <c r="AG37" s="1"/>
      <c r="AH37" s="1"/>
      <c r="AI37" s="1"/>
      <c r="AJ37" s="1"/>
      <c r="AK37" s="1"/>
      <c r="AL37" s="1"/>
      <c r="AM37" s="1"/>
      <c r="AN37" s="1"/>
      <c r="AO37" s="1"/>
      <c r="AP37" s="1"/>
      <c r="AQ37" s="1"/>
      <c r="AR37" s="49" t="s">
        <v>176</v>
      </c>
      <c r="AS37" s="50">
        <f>COUNTIF(AT12:AT23,BA4)</f>
        <v>0</v>
      </c>
      <c r="AT37" s="50">
        <f>VALUE(COUNTIF(AT12:AT23,BA5))</f>
        <v>0</v>
      </c>
      <c r="AU37" s="50">
        <f>VALUE(COUNTIF(AT12:AT23,0))</f>
        <v>0</v>
      </c>
      <c r="AV37" s="50" t="e">
        <f>AVERAGEIF(AT12:AT23,"&gt;=0")</f>
        <v>#DIV/0!</v>
      </c>
      <c r="AW37" s="1"/>
      <c r="AX37" s="1"/>
      <c r="AY37" s="1"/>
      <c r="AZ37" s="1"/>
      <c r="BA37" s="1"/>
      <c r="BB37" s="1"/>
      <c r="BC37" s="1"/>
      <c r="BD37" s="29" t="s">
        <v>177</v>
      </c>
      <c r="BE37" s="53" t="str">
        <f t="shared" ref="BE37:BO37" si="21">IF(ISERROR(AVERAGE(BE24:BE30)),"",(AVERAGE(BE24:BE30)))</f>
        <v/>
      </c>
      <c r="BF37" s="53" t="str">
        <f t="shared" si="21"/>
        <v/>
      </c>
      <c r="BG37" s="53" t="str">
        <f t="shared" si="21"/>
        <v/>
      </c>
      <c r="BH37" s="53" t="str">
        <f t="shared" si="21"/>
        <v/>
      </c>
      <c r="BI37" s="53" t="str">
        <f t="shared" si="21"/>
        <v/>
      </c>
      <c r="BJ37" s="53" t="str">
        <f t="shared" si="21"/>
        <v/>
      </c>
      <c r="BK37" s="53" t="str">
        <f t="shared" si="21"/>
        <v/>
      </c>
      <c r="BL37" s="53" t="str">
        <f t="shared" si="21"/>
        <v/>
      </c>
      <c r="BM37" s="53" t="str">
        <f t="shared" si="21"/>
        <v/>
      </c>
      <c r="BN37" s="53" t="str">
        <f t="shared" si="21"/>
        <v/>
      </c>
      <c r="BO37" s="53" t="str">
        <f t="shared" si="21"/>
        <v/>
      </c>
      <c r="BP37" s="29" t="s">
        <v>177</v>
      </c>
      <c r="BQ37" s="53" t="str">
        <f t="shared" ref="BQ37:BZ37" si="22">IF(ISERROR(AVERAGE(BQ24:BQ30)),"",(AVERAGE(BQ24:BQ30)))</f>
        <v/>
      </c>
      <c r="BR37" s="53" t="str">
        <f t="shared" si="22"/>
        <v/>
      </c>
      <c r="BS37" s="53" t="str">
        <f t="shared" si="22"/>
        <v/>
      </c>
      <c r="BT37" s="53" t="str">
        <f t="shared" si="22"/>
        <v/>
      </c>
      <c r="BU37" s="53" t="str">
        <f t="shared" si="22"/>
        <v/>
      </c>
      <c r="BV37" s="53" t="str">
        <f t="shared" si="22"/>
        <v/>
      </c>
      <c r="BW37" s="53" t="str">
        <f t="shared" si="22"/>
        <v/>
      </c>
      <c r="BX37" s="53" t="str">
        <f t="shared" si="22"/>
        <v/>
      </c>
      <c r="BY37" s="53" t="str">
        <f t="shared" si="22"/>
        <v/>
      </c>
      <c r="BZ37" s="53" t="str">
        <f t="shared" si="22"/>
        <v/>
      </c>
      <c r="CA37" s="8"/>
      <c r="CB37" s="1"/>
      <c r="CC37" s="8"/>
      <c r="CD37" s="1"/>
      <c r="CE37" s="8"/>
      <c r="CF37" s="1"/>
      <c r="CG37" s="8"/>
      <c r="CH37" s="1"/>
      <c r="CI37" s="8"/>
    </row>
    <row r="38" spans="1:87" ht="22.9" customHeight="1">
      <c r="A38" s="1"/>
      <c r="B38" s="304" t="s">
        <v>178</v>
      </c>
      <c r="C38" s="305"/>
      <c r="D38" s="305"/>
      <c r="E38" s="305"/>
      <c r="F38" s="305"/>
      <c r="G38" s="305"/>
      <c r="H38" s="305"/>
      <c r="I38" s="305"/>
      <c r="J38" s="305"/>
      <c r="K38" s="306"/>
      <c r="L38" s="8"/>
      <c r="M38" s="8"/>
      <c r="N38" s="8"/>
      <c r="O38" s="8"/>
      <c r="P38" s="8"/>
      <c r="Q38" s="1"/>
      <c r="R38" s="1"/>
      <c r="S38" s="1"/>
      <c r="T38" s="1"/>
      <c r="U38" s="1"/>
      <c r="V38" s="8"/>
      <c r="W38" s="1"/>
      <c r="X38" s="1"/>
      <c r="Y38" s="8"/>
      <c r="Z38" s="8"/>
      <c r="AA38" s="8"/>
      <c r="AB38" s="8"/>
      <c r="AC38" s="8"/>
      <c r="AD38" s="8"/>
      <c r="AE38" s="8"/>
      <c r="AF38" s="1"/>
      <c r="AG38" s="1"/>
      <c r="AH38" s="1"/>
      <c r="AI38" s="1"/>
      <c r="AJ38" s="1"/>
      <c r="AK38" s="1"/>
      <c r="AL38" s="1"/>
      <c r="AM38" s="1"/>
      <c r="AN38" s="1"/>
      <c r="AO38" s="1"/>
      <c r="AP38" s="1"/>
      <c r="AQ38" s="1"/>
      <c r="AR38" s="49" t="s">
        <v>179</v>
      </c>
      <c r="AS38" s="50">
        <f>COUNTIF(AT24:AT30,BA4)</f>
        <v>0</v>
      </c>
      <c r="AT38" s="50">
        <f>COUNTIF(AT24:AT30,BA5)</f>
        <v>0</v>
      </c>
      <c r="AU38" s="50">
        <f>VALUE(COUNTIF(AT24:AT30,0))</f>
        <v>0</v>
      </c>
      <c r="AV38" s="50" t="e">
        <f>AVERAGEIF(AT24:AT30,"&gt;=0")</f>
        <v>#DIV/0!</v>
      </c>
      <c r="AW38" s="1"/>
      <c r="AX38" s="1"/>
      <c r="AY38" s="1"/>
      <c r="AZ38" s="1"/>
      <c r="BA38" s="1"/>
      <c r="BB38" s="8"/>
      <c r="BC38" s="8"/>
      <c r="BD38" s="8"/>
      <c r="BE38" s="8"/>
      <c r="BF38" s="8"/>
      <c r="BG38" s="8"/>
      <c r="BH38" s="8"/>
      <c r="BI38" s="8"/>
      <c r="BJ38" s="1"/>
      <c r="BK38" s="1"/>
      <c r="BL38" s="1"/>
      <c r="BM38" s="1"/>
      <c r="BN38" s="1"/>
      <c r="BO38" s="1"/>
      <c r="BP38" s="8"/>
      <c r="BQ38" s="8"/>
      <c r="BR38" s="8"/>
      <c r="BS38" s="8"/>
      <c r="BT38" s="8"/>
      <c r="BU38" s="8"/>
      <c r="BV38" s="8"/>
      <c r="BW38" s="1"/>
      <c r="BX38" s="8"/>
      <c r="BY38" s="8"/>
      <c r="BZ38" s="8"/>
      <c r="CA38" s="8"/>
      <c r="CB38" s="1"/>
      <c r="CC38" s="8"/>
      <c r="CD38" s="1"/>
      <c r="CE38" s="8"/>
      <c r="CF38" s="1"/>
      <c r="CG38" s="8"/>
      <c r="CH38" s="1"/>
      <c r="CI38" s="8"/>
    </row>
    <row r="39" spans="1:87" ht="21" customHeight="1">
      <c r="A39" s="8"/>
      <c r="B39" s="307" t="s">
        <v>9</v>
      </c>
      <c r="C39" s="308"/>
      <c r="D39" s="309"/>
      <c r="E39" s="310" t="s">
        <v>10</v>
      </c>
      <c r="F39" s="311"/>
      <c r="G39" s="311"/>
      <c r="H39" s="312"/>
      <c r="I39" s="310" t="s">
        <v>11</v>
      </c>
      <c r="J39" s="311"/>
      <c r="K39" s="312"/>
      <c r="L39" s="8"/>
      <c r="M39" s="8"/>
      <c r="N39" s="8"/>
      <c r="O39" s="8"/>
      <c r="P39" s="8"/>
      <c r="Q39" s="1"/>
      <c r="R39" s="1"/>
      <c r="S39" s="1"/>
      <c r="T39" s="1"/>
      <c r="U39" s="1"/>
      <c r="V39" s="8"/>
      <c r="W39" s="1"/>
      <c r="X39" s="1"/>
      <c r="Y39" s="8"/>
      <c r="Z39" s="8"/>
      <c r="AA39" s="8"/>
      <c r="AB39" s="8"/>
      <c r="AC39" s="8"/>
      <c r="AD39" s="8"/>
      <c r="AE39" s="8"/>
      <c r="AF39" s="1"/>
      <c r="AG39" s="1"/>
      <c r="AH39" s="1"/>
      <c r="AI39" s="1"/>
      <c r="AJ39" s="1"/>
      <c r="AK39" s="1"/>
      <c r="AL39" s="1"/>
      <c r="AM39" s="1"/>
      <c r="AN39" s="1"/>
      <c r="AO39" s="1"/>
      <c r="AP39" s="1"/>
      <c r="AQ39" s="1"/>
      <c r="AR39" s="1" t="s">
        <v>180</v>
      </c>
      <c r="AS39" s="50">
        <f>VALUE(SUM(AS36:AS38))</f>
        <v>0</v>
      </c>
      <c r="AT39" s="50">
        <f>VALUE(SUM(AT36:AT38))</f>
        <v>0</v>
      </c>
      <c r="AU39" s="50">
        <f>VALUE(SUM(AU36:AU38))</f>
        <v>0</v>
      </c>
      <c r="AV39" s="1">
        <f>COUNTIF(AT3:AT30,"&gt;=0")</f>
        <v>0</v>
      </c>
      <c r="AW39" s="1"/>
      <c r="AX39" s="1"/>
      <c r="AY39" s="1"/>
      <c r="AZ39" s="1"/>
      <c r="BA39" s="1"/>
      <c r="BB39" s="1"/>
      <c r="BC39" s="1"/>
      <c r="BD39" s="1"/>
      <c r="BE39" s="1"/>
      <c r="BF39" s="1"/>
      <c r="BG39" s="8"/>
      <c r="BH39" s="377"/>
      <c r="BI39" s="8"/>
      <c r="BJ39" s="8"/>
      <c r="BK39" s="8"/>
      <c r="BL39" s="8"/>
      <c r="BM39" s="8"/>
      <c r="BN39" s="8"/>
      <c r="BO39" s="8"/>
      <c r="BP39" s="8"/>
      <c r="BQ39" s="8"/>
      <c r="BR39" s="8"/>
      <c r="BS39" s="8"/>
      <c r="BT39" s="8"/>
      <c r="BU39" s="8"/>
      <c r="BV39" s="8"/>
      <c r="BW39" s="8"/>
      <c r="BX39" s="8"/>
      <c r="BY39" s="8"/>
      <c r="BZ39" s="8"/>
      <c r="CA39" s="8"/>
      <c r="CB39" s="1"/>
      <c r="CC39" s="8"/>
      <c r="CD39" s="1"/>
      <c r="CE39" s="8"/>
      <c r="CF39" s="1"/>
      <c r="CG39" s="8"/>
      <c r="CH39" s="1"/>
      <c r="CI39" s="8"/>
    </row>
    <row r="40" spans="1:87" ht="22.15" customHeight="1">
      <c r="A40" s="8"/>
      <c r="B40" s="378"/>
      <c r="C40" s="379"/>
      <c r="D40" s="380"/>
      <c r="E40" s="381"/>
      <c r="F40" s="382"/>
      <c r="G40" s="382"/>
      <c r="H40" s="383"/>
      <c r="I40" s="381"/>
      <c r="J40" s="382"/>
      <c r="K40" s="383"/>
      <c r="L40" s="8"/>
      <c r="M40" s="8"/>
      <c r="N40" s="8"/>
      <c r="O40" s="8"/>
      <c r="P40" s="8"/>
      <c r="Q40" s="1"/>
      <c r="R40" s="1"/>
      <c r="S40" s="1"/>
      <c r="T40" s="1"/>
      <c r="U40" s="1"/>
      <c r="V40" s="8"/>
      <c r="W40" s="1"/>
      <c r="X40" s="1"/>
      <c r="Y40" s="8"/>
      <c r="Z40" s="8"/>
      <c r="AA40" s="8"/>
      <c r="AB40" s="8"/>
      <c r="AC40" s="8"/>
      <c r="AD40" s="8"/>
      <c r="AE40" s="8"/>
      <c r="AF40" s="1"/>
      <c r="AG40" s="1"/>
      <c r="AH40" s="1"/>
      <c r="AI40" s="1"/>
      <c r="AJ40" s="1"/>
      <c r="AK40" s="1"/>
      <c r="AL40" s="1"/>
      <c r="AM40" s="1"/>
      <c r="AN40" s="1"/>
      <c r="AO40" s="1"/>
      <c r="AP40" s="1"/>
      <c r="AQ40" s="1"/>
      <c r="AR40" s="49" t="s">
        <v>181</v>
      </c>
      <c r="AS40" s="1"/>
      <c r="AT40" s="1"/>
      <c r="AU40" s="1"/>
      <c r="AV40" s="50" t="e">
        <f>SUMIF(AT3:AT30,"&gt;=0")/AV39</f>
        <v>#DIV/0!</v>
      </c>
      <c r="AW40" s="1"/>
      <c r="AX40" s="1"/>
      <c r="AY40" s="1"/>
      <c r="AZ40" s="1"/>
      <c r="BA40" s="1"/>
      <c r="BB40" s="1"/>
      <c r="BC40" s="1"/>
      <c r="BD40" s="1"/>
      <c r="BE40" s="1"/>
      <c r="BF40" s="8"/>
      <c r="BG40" s="8"/>
      <c r="BH40" s="377"/>
      <c r="BI40" s="8"/>
      <c r="BJ40" s="8"/>
      <c r="BK40" s="8"/>
      <c r="BL40" s="8"/>
      <c r="BM40" s="8"/>
      <c r="BN40" s="8"/>
      <c r="BO40" s="8"/>
      <c r="BP40" s="8"/>
      <c r="BQ40" s="8"/>
      <c r="BR40" s="8"/>
      <c r="BS40" s="8"/>
      <c r="BT40" s="8"/>
      <c r="BU40" s="8"/>
      <c r="BV40" s="8"/>
      <c r="BW40" s="1"/>
      <c r="BX40" s="8"/>
      <c r="BY40" s="8"/>
      <c r="BZ40" s="8"/>
      <c r="CA40" s="8"/>
      <c r="CB40" s="1"/>
      <c r="CC40" s="8"/>
      <c r="CD40" s="1"/>
      <c r="CE40" s="8"/>
      <c r="CF40" s="1"/>
      <c r="CG40" s="8"/>
      <c r="CH40" s="1"/>
      <c r="CI40" s="8"/>
    </row>
    <row r="41" spans="1:87" ht="13.9">
      <c r="A41" s="8"/>
      <c r="B41" s="8"/>
      <c r="C41" s="8"/>
      <c r="D41" s="8"/>
      <c r="E41" s="8"/>
      <c r="F41" s="8"/>
      <c r="G41" s="8"/>
      <c r="H41" s="8"/>
      <c r="I41" s="8"/>
      <c r="J41" s="8"/>
      <c r="K41" s="8"/>
      <c r="L41" s="8"/>
      <c r="M41" s="8"/>
      <c r="N41" s="8"/>
      <c r="O41" s="8"/>
      <c r="P41" s="8"/>
      <c r="Q41" s="1"/>
      <c r="R41" s="1"/>
      <c r="S41" s="1"/>
      <c r="T41" s="1"/>
      <c r="U41" s="1"/>
      <c r="V41" s="8"/>
      <c r="W41" s="1"/>
      <c r="X41" s="1"/>
      <c r="Y41" s="8"/>
      <c r="Z41" s="8"/>
      <c r="AA41" s="8"/>
      <c r="AB41" s="8"/>
      <c r="AC41" s="8"/>
      <c r="AD41" s="8"/>
      <c r="AE41" s="8"/>
      <c r="AF41" s="49"/>
      <c r="AG41" s="1"/>
      <c r="AH41" s="1"/>
      <c r="AI41" s="1"/>
      <c r="AJ41" s="1"/>
      <c r="AK41" s="1"/>
      <c r="AL41" s="1"/>
      <c r="AM41" s="1"/>
      <c r="AN41" s="1"/>
      <c r="AO41" s="1"/>
      <c r="AP41" s="1"/>
      <c r="AQ41" s="1"/>
      <c r="AR41" s="1"/>
      <c r="AS41" s="45" t="s">
        <v>106</v>
      </c>
      <c r="AT41" s="46" t="s">
        <v>104</v>
      </c>
      <c r="AU41" s="47" t="s">
        <v>112</v>
      </c>
      <c r="AV41" s="1" t="s">
        <v>171</v>
      </c>
      <c r="AW41" s="1"/>
      <c r="AX41" s="1"/>
      <c r="AY41" s="1"/>
      <c r="AZ41" s="1"/>
      <c r="BA41" s="1"/>
      <c r="BB41" s="1"/>
      <c r="BC41" s="1"/>
      <c r="BD41" s="1"/>
      <c r="BE41" s="1"/>
      <c r="BF41" s="8"/>
      <c r="BG41" s="8"/>
      <c r="BH41" s="8"/>
      <c r="BI41" s="8"/>
      <c r="BJ41" s="8"/>
      <c r="BK41" s="8"/>
      <c r="BL41" s="8"/>
      <c r="BM41" s="8"/>
      <c r="BN41" s="8"/>
      <c r="BO41" s="8"/>
      <c r="BP41" s="8"/>
      <c r="BQ41" s="8"/>
      <c r="BR41" s="8"/>
      <c r="BS41" s="8"/>
      <c r="BT41" s="8"/>
      <c r="BU41" s="8"/>
      <c r="BV41" s="8"/>
      <c r="BW41" s="1"/>
      <c r="BX41" s="8"/>
      <c r="BY41" s="8"/>
      <c r="BZ41" s="8"/>
      <c r="CA41" s="8"/>
      <c r="CB41" s="1"/>
      <c r="CC41" s="8"/>
      <c r="CD41" s="1"/>
      <c r="CE41" s="8"/>
      <c r="CF41" s="1"/>
      <c r="CG41" s="8"/>
      <c r="CH41" s="1"/>
      <c r="CI41" s="8"/>
    </row>
    <row r="42" spans="1:87" ht="19.149999999999999" customHeight="1">
      <c r="A42" s="1"/>
      <c r="B42" s="141" t="s">
        <v>182</v>
      </c>
      <c r="C42" s="54"/>
      <c r="D42" s="55"/>
      <c r="E42" s="55"/>
      <c r="F42" s="55"/>
      <c r="G42" s="55"/>
      <c r="H42" s="55"/>
      <c r="I42" s="8"/>
      <c r="J42" s="8"/>
      <c r="K42" s="8"/>
      <c r="L42" s="8"/>
      <c r="M42" s="8"/>
      <c r="N42" s="8"/>
      <c r="O42" s="8"/>
      <c r="P42" s="8"/>
      <c r="Q42" s="1"/>
      <c r="R42" s="1"/>
      <c r="S42" s="1"/>
      <c r="T42" s="1"/>
      <c r="U42" s="1"/>
      <c r="V42" s="8"/>
      <c r="W42" s="1"/>
      <c r="X42" s="1"/>
      <c r="Y42" s="8"/>
      <c r="Z42" s="8"/>
      <c r="AA42" s="8"/>
      <c r="AB42" s="8"/>
      <c r="AC42" s="8"/>
      <c r="AD42" s="8"/>
      <c r="AE42" s="8"/>
      <c r="AF42" s="1"/>
      <c r="AG42" s="1"/>
      <c r="AH42" s="1"/>
      <c r="AI42" s="1"/>
      <c r="AJ42" s="1"/>
      <c r="AK42" s="1"/>
      <c r="AL42" s="1"/>
      <c r="AM42" s="1"/>
      <c r="AN42" s="1"/>
      <c r="AO42" s="1"/>
      <c r="AP42" s="1"/>
      <c r="AQ42" s="1"/>
      <c r="AR42" s="49" t="s">
        <v>183</v>
      </c>
      <c r="AS42" s="50">
        <f>COUNTIF(AV3:AV11,BA4)</f>
        <v>0</v>
      </c>
      <c r="AT42" s="50">
        <f>COUNTIF(AV3:AV11,BA5)</f>
        <v>0</v>
      </c>
      <c r="AU42" s="50">
        <f>COUNTIF(AV3:AV8,0)</f>
        <v>0</v>
      </c>
      <c r="AV42" s="50" t="e">
        <f>AVERAGEIF(AT3:AT11,"&gt;=0")</f>
        <v>#DIV/0!</v>
      </c>
      <c r="AW42" s="1"/>
      <c r="AX42" s="1"/>
      <c r="AY42" s="1"/>
      <c r="AZ42" s="1"/>
      <c r="BA42" s="1"/>
      <c r="BB42" s="1"/>
      <c r="BC42" s="1"/>
      <c r="BD42" s="1"/>
      <c r="BE42" s="1"/>
      <c r="BF42" s="8"/>
      <c r="BG42" s="8"/>
      <c r="BH42" s="8"/>
      <c r="BI42" s="8"/>
      <c r="BJ42" s="8"/>
      <c r="BK42" s="8"/>
      <c r="BL42" s="8"/>
      <c r="BM42" s="8"/>
      <c r="BN42" s="8"/>
      <c r="BO42" s="8"/>
      <c r="BP42" s="8"/>
      <c r="BQ42" s="8"/>
      <c r="BR42" s="8"/>
      <c r="BS42" s="8"/>
      <c r="BT42" s="8"/>
      <c r="BU42" s="8"/>
      <c r="BV42" s="8"/>
      <c r="BW42" s="1"/>
      <c r="BX42" s="8"/>
      <c r="BY42" s="8"/>
      <c r="BZ42" s="8"/>
      <c r="CA42" s="8"/>
      <c r="CB42" s="1"/>
      <c r="CC42" s="8"/>
      <c r="CD42" s="1"/>
      <c r="CE42" s="8"/>
      <c r="CF42" s="1"/>
      <c r="CG42" s="8"/>
      <c r="CH42" s="1"/>
      <c r="CI42" s="8"/>
    </row>
    <row r="43" spans="1:87" ht="16.899999999999999" thickBot="1">
      <c r="A43" s="1"/>
      <c r="B43" s="96" t="s">
        <v>184</v>
      </c>
      <c r="C43" s="96"/>
      <c r="D43" s="56" t="str">
        <f>_xlfn.IFNA(AS31,"")</f>
        <v/>
      </c>
      <c r="E43" s="56"/>
      <c r="F43" s="55"/>
      <c r="G43" s="57"/>
      <c r="H43" s="57"/>
      <c r="I43" s="8"/>
      <c r="J43" s="8"/>
      <c r="K43" s="8"/>
      <c r="L43" s="8"/>
      <c r="M43" s="8"/>
      <c r="N43" s="8"/>
      <c r="O43" s="8"/>
      <c r="P43" s="8"/>
      <c r="Q43" s="1"/>
      <c r="R43" s="1"/>
      <c r="S43" s="1"/>
      <c r="T43" s="1"/>
      <c r="U43" s="1"/>
      <c r="V43" s="8"/>
      <c r="W43" s="1"/>
      <c r="X43" s="1"/>
      <c r="Y43" s="8"/>
      <c r="Z43" s="8"/>
      <c r="AA43" s="8"/>
      <c r="AB43" s="8"/>
      <c r="AC43" s="8"/>
      <c r="AD43" s="8"/>
      <c r="AE43" s="8"/>
      <c r="AF43" s="1"/>
      <c r="AG43" s="1"/>
      <c r="AH43" s="1"/>
      <c r="AI43" s="1"/>
      <c r="AJ43" s="1"/>
      <c r="AK43" s="1"/>
      <c r="AL43" s="1"/>
      <c r="AM43" s="1"/>
      <c r="AN43" s="1"/>
      <c r="AO43" s="1"/>
      <c r="AP43" s="1"/>
      <c r="AQ43" s="1"/>
      <c r="AR43" s="49" t="s">
        <v>185</v>
      </c>
      <c r="AS43" s="50">
        <f>COUNTIF(AV12:AV23,BA4)</f>
        <v>0</v>
      </c>
      <c r="AT43" s="50">
        <f>COUNTIF(AV12:AV23,BA5)</f>
        <v>0</v>
      </c>
      <c r="AU43" s="50">
        <f>COUNTIF(AV12:AV23,0)</f>
        <v>0</v>
      </c>
      <c r="AV43" s="50" t="e">
        <f>AVERAGEIF(AV12:AV23,"&gt;=0")</f>
        <v>#DIV/0!</v>
      </c>
      <c r="AW43" s="1"/>
      <c r="AX43" s="1"/>
      <c r="AY43" s="1"/>
      <c r="AZ43" s="1"/>
      <c r="BA43" s="1"/>
      <c r="BB43" s="1"/>
      <c r="BC43" s="1"/>
      <c r="BD43" s="1"/>
      <c r="BE43" s="1"/>
      <c r="BF43" s="8"/>
      <c r="BG43" s="8"/>
      <c r="BH43" s="8"/>
      <c r="BI43" s="8"/>
      <c r="BJ43" s="8"/>
      <c r="BK43" s="8"/>
      <c r="BL43" s="8"/>
      <c r="BM43" s="8"/>
      <c r="BN43" s="8"/>
      <c r="BO43" s="8"/>
      <c r="BP43" s="8"/>
      <c r="BQ43" s="8"/>
      <c r="BR43" s="8"/>
      <c r="BS43" s="8"/>
      <c r="BT43" s="8"/>
      <c r="BU43" s="8"/>
      <c r="BV43" s="8"/>
      <c r="BW43" s="1"/>
      <c r="BX43" s="8"/>
      <c r="BY43" s="8"/>
      <c r="BZ43" s="8"/>
      <c r="CA43" s="8"/>
      <c r="CB43" s="1"/>
      <c r="CC43" s="8"/>
      <c r="CD43" s="1"/>
      <c r="CE43" s="8"/>
      <c r="CF43" s="1"/>
      <c r="CG43" s="8"/>
      <c r="CH43" s="1"/>
      <c r="CI43" s="8"/>
    </row>
    <row r="44" spans="1:87" ht="16.149999999999999">
      <c r="A44" s="1"/>
      <c r="B44" s="58"/>
      <c r="C44" s="59"/>
      <c r="D44" s="136" t="s">
        <v>186</v>
      </c>
      <c r="E44" s="137"/>
      <c r="F44" s="138" t="s">
        <v>187</v>
      </c>
      <c r="G44" s="139"/>
      <c r="H44" s="138" t="s">
        <v>188</v>
      </c>
      <c r="I44" s="139"/>
      <c r="J44" s="138" t="s">
        <v>189</v>
      </c>
      <c r="K44" s="140"/>
      <c r="L44" s="8"/>
      <c r="M44" s="8"/>
      <c r="N44" s="8"/>
      <c r="O44" s="8"/>
      <c r="P44" s="8"/>
      <c r="Q44" s="1"/>
      <c r="R44" s="1"/>
      <c r="S44" s="1"/>
      <c r="T44" s="1"/>
      <c r="U44" s="1"/>
      <c r="V44" s="8"/>
      <c r="W44" s="1"/>
      <c r="X44" s="1"/>
      <c r="Y44" s="8"/>
      <c r="Z44" s="8"/>
      <c r="AA44" s="8"/>
      <c r="AB44" s="8"/>
      <c r="AC44" s="8"/>
      <c r="AD44" s="8"/>
      <c r="AE44" s="8"/>
      <c r="AF44" s="1"/>
      <c r="AG44" s="1"/>
      <c r="AH44" s="1"/>
      <c r="AI44" s="1"/>
      <c r="AJ44" s="1"/>
      <c r="AK44" s="1"/>
      <c r="AL44" s="1"/>
      <c r="AM44" s="1"/>
      <c r="AN44" s="1"/>
      <c r="AO44" s="1"/>
      <c r="AP44" s="1"/>
      <c r="AQ44" s="1"/>
      <c r="AR44" s="49" t="s">
        <v>190</v>
      </c>
      <c r="AS44" s="50">
        <f>COUNTIF(AV24:AV30,BA4)</f>
        <v>0</v>
      </c>
      <c r="AT44" s="50">
        <f>COUNTIF(AV24:AV30,BA5)</f>
        <v>0</v>
      </c>
      <c r="AU44" s="50">
        <f>COUNTIF(AV24:AV30,0)</f>
        <v>0</v>
      </c>
      <c r="AV44" s="50" t="e">
        <f>AVERAGEIF(AV24:AV30,"&gt;=0")</f>
        <v>#DIV/0!</v>
      </c>
      <c r="AW44" s="1"/>
      <c r="AX44" s="1"/>
      <c r="AY44" s="1"/>
      <c r="AZ44" s="1"/>
      <c r="BA44" s="1"/>
      <c r="BB44" s="1"/>
      <c r="BC44" s="1"/>
      <c r="BD44" s="1"/>
      <c r="BE44" s="1"/>
      <c r="BF44" s="8"/>
      <c r="BG44" s="8"/>
      <c r="BH44" s="8"/>
      <c r="BI44" s="8"/>
      <c r="BJ44" s="8"/>
      <c r="BK44" s="8"/>
      <c r="BL44" s="8"/>
      <c r="BM44" s="8"/>
      <c r="BN44" s="8"/>
      <c r="BO44" s="8"/>
      <c r="BP44" s="8"/>
      <c r="BQ44" s="8"/>
      <c r="BR44" s="8"/>
      <c r="BS44" s="8"/>
      <c r="BT44" s="8"/>
      <c r="BU44" s="8"/>
      <c r="BV44" s="8"/>
      <c r="BW44" s="1"/>
      <c r="BX44" s="8"/>
      <c r="BY44" s="8"/>
      <c r="BZ44" s="8"/>
      <c r="CA44" s="8"/>
      <c r="CB44" s="1"/>
      <c r="CC44" s="8"/>
      <c r="CD44" s="1"/>
      <c r="CE44" s="8"/>
      <c r="CF44" s="1"/>
      <c r="CG44" s="8"/>
      <c r="CH44" s="1"/>
      <c r="CI44" s="8"/>
    </row>
    <row r="45" spans="1:87" ht="16.149999999999999">
      <c r="A45" s="1"/>
      <c r="B45" s="94" t="s">
        <v>191</v>
      </c>
      <c r="C45" s="95"/>
      <c r="D45" s="107"/>
      <c r="E45" s="108"/>
      <c r="F45" s="111" t="s">
        <v>192</v>
      </c>
      <c r="G45" s="113"/>
      <c r="H45" s="111" t="s">
        <v>192</v>
      </c>
      <c r="I45" s="113"/>
      <c r="J45" s="111" t="s">
        <v>192</v>
      </c>
      <c r="K45" s="112"/>
      <c r="L45" s="8"/>
      <c r="M45" s="8"/>
      <c r="N45" s="8"/>
      <c r="O45" s="8"/>
      <c r="P45" s="8"/>
      <c r="Q45" s="1"/>
      <c r="R45" s="1"/>
      <c r="S45" s="1"/>
      <c r="T45" s="1"/>
      <c r="U45" s="1"/>
      <c r="V45" s="8"/>
      <c r="W45" s="1"/>
      <c r="X45" s="1"/>
      <c r="Y45" s="8"/>
      <c r="Z45" s="8"/>
      <c r="AA45" s="8"/>
      <c r="AB45" s="8"/>
      <c r="AC45" s="8"/>
      <c r="AD45" s="8"/>
      <c r="AE45" s="8"/>
      <c r="AF45" s="1"/>
      <c r="AG45" s="1"/>
      <c r="AH45" s="1"/>
      <c r="AI45" s="1"/>
      <c r="AJ45" s="1"/>
      <c r="AK45" s="1"/>
      <c r="AL45" s="1"/>
      <c r="AM45" s="1"/>
      <c r="AN45" s="1"/>
      <c r="AO45" s="1"/>
      <c r="AP45" s="1"/>
      <c r="AQ45" s="1"/>
      <c r="AR45" s="1" t="s">
        <v>193</v>
      </c>
      <c r="AS45" s="50">
        <f>SUM(AS42:AS44)</f>
        <v>0</v>
      </c>
      <c r="AT45" s="50">
        <f>SUM(AT42:AT44)</f>
        <v>0</v>
      </c>
      <c r="AU45" s="50">
        <f>SUM(AU42:AU44)</f>
        <v>0</v>
      </c>
      <c r="AV45" s="50">
        <f>COUNTIF(AV3:AV30,"&gt;=0")</f>
        <v>0</v>
      </c>
      <c r="AW45" s="1"/>
      <c r="AX45" s="1"/>
      <c r="AY45" s="1"/>
      <c r="AZ45" s="1"/>
      <c r="BA45" s="1"/>
      <c r="BB45" s="1"/>
      <c r="BC45" s="1"/>
      <c r="BD45" s="1"/>
      <c r="BE45" s="1"/>
      <c r="BF45" s="8"/>
      <c r="BG45" s="8"/>
      <c r="BH45" s="8"/>
      <c r="BI45" s="8"/>
      <c r="BJ45" s="8"/>
      <c r="BK45" s="8"/>
      <c r="BL45" s="8"/>
      <c r="BM45" s="8"/>
      <c r="BN45" s="8"/>
      <c r="BO45" s="8"/>
      <c r="BP45" s="8"/>
      <c r="BQ45" s="8"/>
      <c r="BR45" s="8"/>
      <c r="BS45" s="8"/>
      <c r="BT45" s="8"/>
      <c r="BU45" s="8"/>
      <c r="BV45" s="8"/>
      <c r="BW45" s="1"/>
      <c r="BX45" s="8"/>
      <c r="BY45" s="8"/>
      <c r="BZ45" s="8"/>
      <c r="CA45" s="8"/>
      <c r="CB45" s="1"/>
      <c r="CC45" s="8"/>
      <c r="CD45" s="1"/>
      <c r="CE45" s="8"/>
      <c r="CF45" s="1"/>
      <c r="CG45" s="8"/>
      <c r="CH45" s="1"/>
      <c r="CI45" s="8"/>
    </row>
    <row r="46" spans="1:87" ht="16.149999999999999">
      <c r="A46" s="1"/>
      <c r="B46" s="105" t="str">
        <f>AZ4</f>
        <v>≥80</v>
      </c>
      <c r="C46" s="106"/>
      <c r="D46" s="109" t="e">
        <f>IF(AS39=0,NA(),AS39)</f>
        <v>#N/A</v>
      </c>
      <c r="E46" s="109"/>
      <c r="F46" s="109" t="e">
        <f>IF(AS36=0,NA(),AS36)</f>
        <v>#N/A</v>
      </c>
      <c r="G46" s="109"/>
      <c r="H46" s="109" t="e">
        <f>IF(AS37=0,NA(),AS37)</f>
        <v>#N/A</v>
      </c>
      <c r="I46" s="109"/>
      <c r="J46" s="109" t="e">
        <f>IF(AS38=0,NA(),AS38)</f>
        <v>#N/A</v>
      </c>
      <c r="K46" s="109"/>
      <c r="L46" s="8"/>
      <c r="M46" s="8"/>
      <c r="N46" s="8"/>
      <c r="O46" s="8"/>
      <c r="P46" s="8"/>
      <c r="Q46" s="1"/>
      <c r="R46" s="1"/>
      <c r="S46" s="1"/>
      <c r="T46" s="1"/>
      <c r="U46" s="1"/>
      <c r="V46" s="8"/>
      <c r="W46" s="1"/>
      <c r="X46" s="1"/>
      <c r="Y46" s="8"/>
      <c r="Z46" s="8"/>
      <c r="AA46" s="8"/>
      <c r="AB46" s="8"/>
      <c r="AC46" s="8"/>
      <c r="AD46" s="8"/>
      <c r="AE46" s="8"/>
      <c r="AF46" s="1"/>
      <c r="AG46" s="1"/>
      <c r="AH46" s="1"/>
      <c r="AI46" s="1"/>
      <c r="AJ46" s="1"/>
      <c r="AK46" s="1"/>
      <c r="AL46" s="1"/>
      <c r="AM46" s="1"/>
      <c r="AN46" s="1"/>
      <c r="AO46" s="1"/>
      <c r="AP46" s="1"/>
      <c r="AQ46" s="1"/>
      <c r="AR46" s="49" t="s">
        <v>194</v>
      </c>
      <c r="AS46" s="50"/>
      <c r="AT46" s="50"/>
      <c r="AU46" s="50"/>
      <c r="AV46" s="384" t="e">
        <f>SUMIF(AV3:AV30,"&gt;=0")/AV45</f>
        <v>#DIV/0!</v>
      </c>
      <c r="AW46" s="1"/>
      <c r="AX46" s="1"/>
      <c r="AY46" s="1"/>
      <c r="AZ46" s="1"/>
      <c r="BA46" s="1"/>
      <c r="BB46" s="1"/>
      <c r="BC46" s="1"/>
      <c r="BD46" s="1"/>
      <c r="BE46" s="1"/>
      <c r="BF46" s="8"/>
      <c r="BG46" s="8"/>
      <c r="BH46" s="8"/>
      <c r="BI46" s="8"/>
      <c r="BJ46" s="8"/>
      <c r="BK46" s="8"/>
      <c r="BL46" s="8"/>
      <c r="BM46" s="8"/>
      <c r="BN46" s="8"/>
      <c r="BO46" s="8"/>
      <c r="BP46" s="8"/>
      <c r="BQ46" s="8"/>
      <c r="BR46" s="8"/>
      <c r="BS46" s="8"/>
      <c r="BT46" s="8"/>
      <c r="BU46" s="8"/>
      <c r="BV46" s="8"/>
      <c r="BW46" s="1"/>
      <c r="BX46" s="8"/>
      <c r="BY46" s="8"/>
      <c r="BZ46" s="8"/>
      <c r="CA46" s="8"/>
      <c r="CB46" s="1"/>
      <c r="CC46" s="8"/>
      <c r="CD46" s="1"/>
      <c r="CE46" s="8"/>
      <c r="CF46" s="1"/>
      <c r="CG46" s="8"/>
      <c r="CH46" s="1"/>
      <c r="CI46" s="8"/>
    </row>
    <row r="47" spans="1:87" ht="16.149999999999999">
      <c r="A47" s="1"/>
      <c r="B47" s="103" t="str">
        <f>AZ5</f>
        <v>60-79</v>
      </c>
      <c r="C47" s="104"/>
      <c r="D47" s="109" t="e">
        <f>IF(AT39=0,NA(),AT39)</f>
        <v>#N/A</v>
      </c>
      <c r="E47" s="109"/>
      <c r="F47" s="109" t="e">
        <f>IF(AT36=0,NA(),AT36)</f>
        <v>#N/A</v>
      </c>
      <c r="G47" s="109"/>
      <c r="H47" s="109" t="e">
        <f>IF(AT37=0,NA(),AT37)</f>
        <v>#N/A</v>
      </c>
      <c r="I47" s="109"/>
      <c r="J47" s="109" t="e">
        <f>IF(AT38=0,NA(),AT38)</f>
        <v>#N/A</v>
      </c>
      <c r="K47" s="109"/>
      <c r="L47" s="8"/>
      <c r="M47" s="8"/>
      <c r="N47" s="8"/>
      <c r="O47" s="8"/>
      <c r="P47" s="8"/>
      <c r="Q47" s="1"/>
      <c r="R47" s="1"/>
      <c r="S47" s="1"/>
      <c r="T47" s="1"/>
      <c r="U47" s="1"/>
      <c r="V47" s="8"/>
      <c r="W47" s="1"/>
      <c r="X47" s="1"/>
      <c r="Y47" s="8"/>
      <c r="Z47" s="8"/>
      <c r="AA47" s="8"/>
      <c r="AB47" s="8"/>
      <c r="AC47" s="8"/>
      <c r="AD47" s="8"/>
      <c r="AE47" s="8"/>
      <c r="AF47" s="1"/>
      <c r="AG47" s="1"/>
      <c r="AH47" s="1"/>
      <c r="AI47" s="1"/>
      <c r="AJ47" s="1"/>
      <c r="AK47" s="1"/>
      <c r="AL47" s="8"/>
      <c r="AM47" s="1"/>
      <c r="AN47" s="1"/>
      <c r="AO47" s="1"/>
      <c r="AP47" s="1"/>
      <c r="AQ47" s="1"/>
      <c r="AR47" s="1"/>
      <c r="AS47" s="1"/>
      <c r="AT47" s="1"/>
      <c r="AU47" s="1"/>
      <c r="AV47" s="1"/>
      <c r="AW47" s="1"/>
      <c r="AX47" s="1"/>
      <c r="AY47" s="1"/>
      <c r="AZ47" s="1"/>
      <c r="BA47" s="1"/>
      <c r="BB47" s="1"/>
      <c r="BC47" s="1"/>
      <c r="BD47" s="1"/>
      <c r="BE47" s="1"/>
      <c r="BF47" s="8"/>
      <c r="BG47" s="8"/>
      <c r="BH47" s="8"/>
      <c r="BI47" s="8"/>
      <c r="BJ47" s="8"/>
      <c r="BK47" s="8"/>
      <c r="BL47" s="8"/>
      <c r="BM47" s="8"/>
      <c r="BN47" s="8"/>
      <c r="BO47" s="8"/>
      <c r="BP47" s="8"/>
      <c r="BQ47" s="8"/>
      <c r="BR47" s="8"/>
      <c r="BS47" s="8"/>
      <c r="BT47" s="8"/>
      <c r="BU47" s="8"/>
      <c r="BV47" s="8"/>
      <c r="BW47" s="1"/>
      <c r="BX47" s="8"/>
      <c r="BY47" s="8"/>
      <c r="BZ47" s="8"/>
      <c r="CA47" s="8"/>
      <c r="CB47" s="1"/>
      <c r="CC47" s="8"/>
      <c r="CD47" s="1"/>
      <c r="CE47" s="8"/>
      <c r="CF47" s="1"/>
      <c r="CG47" s="8"/>
      <c r="CH47" s="1"/>
      <c r="CI47" s="8"/>
    </row>
    <row r="48" spans="1:87" ht="16.149999999999999">
      <c r="A48" s="1"/>
      <c r="B48" s="101" t="str">
        <f>AZ6</f>
        <v>&lt;60</v>
      </c>
      <c r="C48" s="102"/>
      <c r="D48" s="109" t="e">
        <f>IF(AU39=0,NA(),AU39)</f>
        <v>#N/A</v>
      </c>
      <c r="E48" s="109"/>
      <c r="F48" s="109" t="e">
        <f>IF(AU36=0,NA(),AU36)</f>
        <v>#N/A</v>
      </c>
      <c r="G48" s="109"/>
      <c r="H48" s="109" t="e">
        <f>IF(AU37=0,NA(),AU37)</f>
        <v>#N/A</v>
      </c>
      <c r="I48" s="109"/>
      <c r="J48" s="109" t="e">
        <f>IF(AU38=0,NA(),AU38)</f>
        <v>#N/A</v>
      </c>
      <c r="K48" s="109"/>
      <c r="L48" s="8"/>
      <c r="M48" s="8"/>
      <c r="N48" s="8"/>
      <c r="O48" s="8"/>
      <c r="P48" s="8"/>
      <c r="Q48" s="1"/>
      <c r="R48" s="1"/>
      <c r="S48" s="1"/>
      <c r="T48" s="1"/>
      <c r="U48" s="1"/>
      <c r="V48" s="8"/>
      <c r="W48" s="1"/>
      <c r="X48" s="1"/>
      <c r="Y48" s="8"/>
      <c r="Z48" s="8"/>
      <c r="AA48" s="8"/>
      <c r="AB48" s="8"/>
      <c r="AC48" s="8"/>
      <c r="AD48" s="8"/>
      <c r="AE48" s="8"/>
      <c r="AF48" s="1"/>
      <c r="AG48" s="1"/>
      <c r="AH48" s="1"/>
      <c r="AI48" s="1"/>
      <c r="AJ48" s="1"/>
      <c r="AK48" s="1"/>
      <c r="AL48" s="8"/>
      <c r="AM48" s="1"/>
      <c r="AN48" s="1"/>
      <c r="AO48" s="1"/>
      <c r="AP48" s="1"/>
      <c r="AQ48" s="1"/>
      <c r="AR48" s="1"/>
      <c r="AS48" s="1"/>
      <c r="AT48" s="1"/>
      <c r="AU48" s="1"/>
      <c r="AV48" s="1" t="str">
        <f>IF(ISERROR(AVERAGE(AV24:AV30,AV12:AV23,AV3:AV11)),"",(AVERAGE(AV24:AV30,AV12:AV23,AV3:AV11)))</f>
        <v/>
      </c>
      <c r="AW48" s="1"/>
      <c r="AX48" s="1"/>
      <c r="AY48" s="1"/>
      <c r="AZ48" s="1"/>
      <c r="BA48" s="1"/>
      <c r="BB48" s="1"/>
      <c r="BC48" s="1"/>
      <c r="BD48" s="1"/>
      <c r="BE48" s="1"/>
      <c r="BF48" s="8"/>
      <c r="BG48" s="8"/>
      <c r="BH48" s="8"/>
      <c r="BI48" s="8"/>
      <c r="BJ48" s="8"/>
      <c r="BK48" s="8"/>
      <c r="BL48" s="8"/>
      <c r="BM48" s="8"/>
      <c r="BN48" s="8"/>
      <c r="BO48" s="8"/>
      <c r="BP48" s="8"/>
      <c r="BQ48" s="8"/>
      <c r="BR48" s="8"/>
      <c r="BS48" s="8"/>
      <c r="BT48" s="8"/>
      <c r="BU48" s="8"/>
      <c r="BV48" s="8"/>
      <c r="BW48" s="1"/>
      <c r="BX48" s="8"/>
      <c r="BY48" s="8"/>
      <c r="BZ48" s="8"/>
      <c r="CA48" s="8"/>
      <c r="CB48" s="1"/>
      <c r="CC48" s="8"/>
      <c r="CD48" s="1"/>
      <c r="CE48" s="8"/>
      <c r="CF48" s="1"/>
      <c r="CG48" s="8"/>
      <c r="CH48" s="1"/>
      <c r="CI48" s="8"/>
    </row>
    <row r="49" spans="2:86" s="211" customFormat="1" ht="16.899999999999999" thickBot="1">
      <c r="B49" s="99" t="s">
        <v>195</v>
      </c>
      <c r="C49" s="100"/>
      <c r="D49" s="97" t="str">
        <f>IFERROR(AV40,"n/a")</f>
        <v>n/a</v>
      </c>
      <c r="E49" s="98"/>
      <c r="F49" s="97" t="str">
        <f>IFERROR(AV36,"n/a")</f>
        <v>n/a</v>
      </c>
      <c r="G49" s="98"/>
      <c r="H49" s="97" t="str">
        <f>IFERROR(AV37,"n/a")</f>
        <v>n/a</v>
      </c>
      <c r="I49" s="98"/>
      <c r="J49" s="97" t="str">
        <f>IFERROR(AV38,"n/a")</f>
        <v>n/a</v>
      </c>
      <c r="K49" s="110"/>
      <c r="L49" s="8"/>
      <c r="M49" s="8"/>
      <c r="N49" s="8"/>
      <c r="O49" s="8"/>
      <c r="P49" s="8"/>
      <c r="Q49" s="1"/>
      <c r="R49" s="1"/>
      <c r="S49" s="1"/>
      <c r="T49" s="1"/>
      <c r="U49" s="1"/>
      <c r="V49" s="8"/>
      <c r="W49" s="1"/>
      <c r="X49" s="1"/>
      <c r="Y49" s="8"/>
      <c r="Z49" s="8"/>
      <c r="AA49" s="8"/>
      <c r="AB49" s="8"/>
      <c r="AC49" s="8"/>
      <c r="AD49" s="8"/>
      <c r="AE49" s="8"/>
      <c r="AF49" s="1"/>
      <c r="AG49" s="1"/>
      <c r="AH49" s="1"/>
      <c r="AI49" s="1"/>
      <c r="AJ49" s="1"/>
      <c r="AK49" s="1"/>
      <c r="AL49" s="8"/>
      <c r="AM49" s="1"/>
      <c r="AN49" s="1"/>
      <c r="AO49" s="1"/>
      <c r="AP49" s="1"/>
      <c r="AQ49" s="1"/>
      <c r="AR49" s="1"/>
      <c r="AS49" s="1"/>
      <c r="AT49" s="1"/>
      <c r="AU49" s="1"/>
      <c r="AV49" s="1"/>
      <c r="AW49" s="1"/>
      <c r="AX49" s="1"/>
      <c r="AY49" s="1"/>
      <c r="AZ49" s="1"/>
      <c r="BA49" s="1"/>
      <c r="BB49" s="1"/>
      <c r="BC49" s="1"/>
      <c r="BD49" s="1"/>
      <c r="BE49" s="1"/>
      <c r="BF49" s="8"/>
      <c r="BG49" s="8"/>
      <c r="BH49" s="8"/>
      <c r="BI49" s="8"/>
      <c r="BJ49" s="8"/>
      <c r="BK49" s="8"/>
      <c r="BL49" s="8"/>
      <c r="BM49" s="8"/>
      <c r="BN49" s="8"/>
      <c r="BO49" s="8"/>
      <c r="BP49" s="8"/>
      <c r="BQ49" s="8"/>
      <c r="BR49" s="8"/>
      <c r="BS49" s="8"/>
      <c r="BT49" s="8"/>
      <c r="BU49" s="8"/>
      <c r="BV49" s="8"/>
      <c r="BW49" s="1"/>
      <c r="BX49" s="8"/>
      <c r="BY49" s="8"/>
      <c r="BZ49" s="8"/>
      <c r="CA49" s="8"/>
      <c r="CB49" s="1"/>
      <c r="CC49" s="8"/>
      <c r="CD49" s="1"/>
      <c r="CE49" s="8"/>
      <c r="CF49" s="1"/>
      <c r="CG49" s="8"/>
      <c r="CH49" s="1"/>
    </row>
    <row r="50" spans="2:86" s="211" customFormat="1" ht="13.9">
      <c r="B50" s="44"/>
      <c r="C50" s="44"/>
      <c r="D50" s="1"/>
      <c r="E50" s="1"/>
      <c r="F50" s="1"/>
      <c r="G50" s="1"/>
      <c r="H50" s="8"/>
      <c r="I50" s="8"/>
      <c r="J50" s="8"/>
      <c r="K50" s="8"/>
      <c r="L50" s="44"/>
      <c r="M50" s="8"/>
      <c r="N50" s="8"/>
      <c r="O50" s="8"/>
      <c r="P50" s="8"/>
      <c r="Q50" s="1"/>
      <c r="R50" s="1"/>
      <c r="S50" s="1"/>
      <c r="T50" s="1"/>
      <c r="U50" s="1"/>
      <c r="V50" s="8"/>
      <c r="W50" s="1"/>
      <c r="X50" s="1"/>
      <c r="Y50" s="8"/>
      <c r="Z50" s="8"/>
      <c r="AA50" s="8"/>
      <c r="AB50" s="8"/>
      <c r="AC50" s="8"/>
      <c r="AD50" s="8"/>
      <c r="AE50" s="8"/>
      <c r="AF50" s="1"/>
      <c r="AG50" s="1"/>
      <c r="AH50" s="1"/>
      <c r="AI50" s="1"/>
      <c r="AJ50" s="1"/>
      <c r="AK50" s="1"/>
      <c r="AL50" s="8"/>
      <c r="AM50" s="1"/>
      <c r="AN50" s="1"/>
      <c r="AO50" s="1"/>
      <c r="AP50" s="1"/>
      <c r="AQ50" s="1"/>
      <c r="AR50" s="1"/>
      <c r="AS50" s="1"/>
      <c r="AT50" s="1"/>
      <c r="AU50" s="1"/>
      <c r="AV50" s="1"/>
      <c r="AW50" s="1"/>
      <c r="AX50" s="1"/>
      <c r="AY50" s="1"/>
      <c r="AZ50" s="1"/>
      <c r="BA50" s="1"/>
      <c r="BB50" s="1"/>
      <c r="BC50" s="1"/>
      <c r="BD50" s="1"/>
      <c r="BE50" s="1"/>
      <c r="BF50" s="8"/>
      <c r="BG50" s="8"/>
      <c r="BH50" s="8"/>
      <c r="BI50" s="8"/>
      <c r="BJ50" s="8"/>
      <c r="BK50" s="8"/>
      <c r="BL50" s="8"/>
      <c r="BM50" s="8"/>
      <c r="BN50" s="8"/>
      <c r="BO50" s="8"/>
      <c r="BP50" s="8"/>
      <c r="BQ50" s="8"/>
      <c r="BR50" s="8"/>
      <c r="BS50" s="8"/>
      <c r="BT50" s="8"/>
      <c r="BU50" s="8"/>
      <c r="BV50" s="8"/>
      <c r="BW50" s="1"/>
      <c r="BX50" s="8"/>
      <c r="BY50" s="8"/>
      <c r="BZ50" s="8"/>
      <c r="CA50" s="8"/>
      <c r="CB50" s="1"/>
      <c r="CC50" s="8"/>
      <c r="CD50" s="1"/>
      <c r="CE50" s="8"/>
      <c r="CF50" s="1"/>
      <c r="CG50" s="8"/>
      <c r="CH50" s="1"/>
    </row>
    <row r="51" spans="2:86" s="211" customFormat="1" ht="13.9">
      <c r="B51" s="1"/>
      <c r="C51" s="1"/>
      <c r="D51" s="1"/>
      <c r="E51" s="1"/>
      <c r="F51" s="1"/>
      <c r="G51" s="1"/>
      <c r="H51" s="8"/>
      <c r="I51" s="8"/>
      <c r="J51" s="8"/>
      <c r="K51" s="8"/>
      <c r="L51" s="8"/>
      <c r="M51" s="8"/>
      <c r="N51" s="8"/>
      <c r="O51" s="8"/>
      <c r="P51" s="8"/>
      <c r="Q51" s="1"/>
      <c r="R51" s="1"/>
      <c r="S51" s="1"/>
      <c r="T51" s="1"/>
      <c r="U51" s="1"/>
      <c r="V51" s="8"/>
      <c r="W51" s="1"/>
      <c r="X51" s="1"/>
      <c r="Y51" s="8"/>
      <c r="Z51" s="8"/>
      <c r="AA51" s="8"/>
      <c r="AB51" s="8"/>
      <c r="AC51" s="8"/>
      <c r="AD51" s="8"/>
      <c r="AE51" s="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8"/>
      <c r="BG51" s="8"/>
      <c r="BH51" s="8"/>
      <c r="BI51" s="8"/>
      <c r="BJ51" s="8"/>
      <c r="BK51" s="8"/>
      <c r="BL51" s="8"/>
      <c r="BM51" s="8"/>
      <c r="BN51" s="8"/>
      <c r="BO51" s="8"/>
      <c r="BP51" s="8"/>
      <c r="BQ51" s="8"/>
      <c r="BR51" s="8"/>
      <c r="BS51" s="8"/>
      <c r="BT51" s="8"/>
      <c r="BU51" s="8"/>
      <c r="BV51" s="8"/>
      <c r="BW51" s="1"/>
      <c r="BX51" s="8"/>
      <c r="BY51" s="8"/>
      <c r="BZ51" s="8"/>
      <c r="CA51" s="8"/>
      <c r="CB51" s="1"/>
      <c r="CC51" s="8"/>
      <c r="CD51" s="1"/>
      <c r="CE51" s="8"/>
      <c r="CF51" s="1"/>
      <c r="CG51" s="8"/>
      <c r="CH51" s="1"/>
    </row>
    <row r="52" spans="2:86" s="211" customFormat="1" ht="13.9">
      <c r="B52" s="1"/>
      <c r="C52" s="1"/>
      <c r="D52" s="1"/>
      <c r="E52" s="1"/>
      <c r="F52" s="1"/>
      <c r="G52" s="1"/>
      <c r="H52" s="8"/>
      <c r="I52" s="8"/>
      <c r="J52" s="8"/>
      <c r="K52" s="8"/>
      <c r="L52" s="8"/>
      <c r="M52" s="8"/>
      <c r="N52" s="8"/>
      <c r="O52" s="8"/>
      <c r="P52" s="8"/>
      <c r="Q52" s="1"/>
      <c r="R52" s="1"/>
      <c r="S52" s="1"/>
      <c r="T52" s="1"/>
      <c r="U52" s="1"/>
      <c r="V52" s="8"/>
      <c r="W52" s="1"/>
      <c r="X52" s="1"/>
      <c r="Y52" s="8"/>
      <c r="Z52" s="8"/>
      <c r="AA52" s="8"/>
      <c r="AB52" s="8"/>
      <c r="AC52" s="8"/>
      <c r="AD52" s="8"/>
      <c r="AE52" s="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8"/>
      <c r="BG52" s="8"/>
      <c r="BH52" s="8"/>
      <c r="BI52" s="8"/>
      <c r="BJ52" s="8"/>
      <c r="BK52" s="8"/>
      <c r="BL52" s="8"/>
      <c r="BM52" s="8"/>
      <c r="BN52" s="8"/>
      <c r="BO52" s="8"/>
      <c r="BP52" s="8"/>
      <c r="BQ52" s="8"/>
      <c r="BR52" s="8"/>
      <c r="BS52" s="8"/>
      <c r="BT52" s="8"/>
      <c r="BU52" s="8"/>
      <c r="BV52" s="8"/>
      <c r="BW52" s="1"/>
      <c r="BX52" s="8"/>
      <c r="BY52" s="8"/>
      <c r="BZ52" s="8"/>
      <c r="CA52" s="8"/>
      <c r="CB52" s="1"/>
      <c r="CC52" s="8"/>
      <c r="CD52" s="1"/>
      <c r="CE52" s="8"/>
      <c r="CF52" s="1"/>
      <c r="CG52" s="8"/>
      <c r="CH52" s="1"/>
    </row>
    <row r="53" spans="2:86" s="211" customFormat="1" ht="13.9">
      <c r="B53" s="1"/>
      <c r="C53" s="1"/>
      <c r="D53" s="1"/>
      <c r="E53" s="1"/>
      <c r="F53" s="1"/>
      <c r="G53" s="1"/>
      <c r="H53" s="8"/>
      <c r="I53" s="8"/>
      <c r="J53" s="8"/>
      <c r="K53" s="8"/>
      <c r="L53" s="8"/>
      <c r="M53" s="8"/>
      <c r="N53" s="8"/>
      <c r="O53" s="8"/>
      <c r="P53" s="8"/>
      <c r="Q53" s="1"/>
      <c r="R53" s="1"/>
      <c r="S53" s="1"/>
      <c r="T53" s="1"/>
      <c r="U53" s="1"/>
      <c r="V53" s="8"/>
      <c r="W53" s="1"/>
      <c r="X53" s="1"/>
      <c r="Y53" s="8"/>
      <c r="Z53" s="8"/>
      <c r="AA53" s="8"/>
      <c r="AB53" s="8"/>
      <c r="AC53" s="8"/>
      <c r="AD53" s="8"/>
      <c r="AE53" s="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8"/>
      <c r="BG53" s="8"/>
      <c r="BH53" s="8"/>
      <c r="BI53" s="8"/>
      <c r="BJ53" s="8"/>
      <c r="BK53" s="8"/>
      <c r="BL53" s="8"/>
      <c r="BM53" s="8"/>
      <c r="BN53" s="8"/>
      <c r="BO53" s="8"/>
      <c r="BP53" s="8"/>
      <c r="BQ53" s="8"/>
      <c r="BR53" s="8"/>
      <c r="BS53" s="8"/>
      <c r="BT53" s="8"/>
      <c r="BU53" s="8"/>
      <c r="BV53" s="8"/>
      <c r="BW53" s="1"/>
      <c r="BX53" s="8"/>
      <c r="BY53" s="8"/>
      <c r="BZ53" s="8"/>
      <c r="CA53" s="8"/>
      <c r="CB53" s="1"/>
      <c r="CC53" s="8"/>
      <c r="CD53" s="1"/>
      <c r="CE53" s="8"/>
      <c r="CF53" s="1"/>
      <c r="CG53" s="8"/>
      <c r="CH53" s="1"/>
    </row>
    <row r="54" spans="2:86" s="211" customFormat="1" ht="13.9">
      <c r="B54" s="1"/>
      <c r="C54" s="1"/>
      <c r="D54" s="1"/>
      <c r="E54" s="1"/>
      <c r="F54" s="1"/>
      <c r="G54" s="1"/>
      <c r="H54" s="8"/>
      <c r="I54" s="8"/>
      <c r="J54" s="8"/>
      <c r="K54" s="8"/>
      <c r="L54" s="8"/>
      <c r="M54" s="8"/>
      <c r="N54" s="8"/>
      <c r="O54" s="8"/>
      <c r="P54" s="8"/>
      <c r="Q54" s="1"/>
      <c r="R54" s="1"/>
      <c r="S54" s="1"/>
      <c r="T54" s="1"/>
      <c r="U54" s="1"/>
      <c r="V54" s="8"/>
      <c r="W54" s="1"/>
      <c r="X54" s="1"/>
      <c r="Y54" s="8"/>
      <c r="Z54" s="8"/>
      <c r="AA54" s="8"/>
      <c r="AB54" s="8"/>
      <c r="AC54" s="8"/>
      <c r="AD54" s="8"/>
      <c r="AE54" s="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8"/>
      <c r="BG54" s="8"/>
      <c r="BH54" s="8"/>
      <c r="BI54" s="8"/>
      <c r="BJ54" s="8"/>
      <c r="BK54" s="8"/>
      <c r="BL54" s="8"/>
      <c r="BM54" s="8"/>
      <c r="BN54" s="8"/>
      <c r="BO54" s="8"/>
      <c r="BP54" s="8"/>
      <c r="BQ54" s="8"/>
      <c r="BR54" s="8"/>
      <c r="BS54" s="8"/>
      <c r="BT54" s="8"/>
      <c r="BU54" s="8"/>
      <c r="BV54" s="8"/>
      <c r="BW54" s="1"/>
      <c r="BX54" s="8"/>
      <c r="BY54" s="8"/>
      <c r="BZ54" s="8"/>
      <c r="CA54" s="8"/>
      <c r="CB54" s="1"/>
      <c r="CC54" s="8"/>
      <c r="CD54" s="1"/>
      <c r="CE54" s="8"/>
      <c r="CF54" s="1"/>
      <c r="CG54" s="8"/>
      <c r="CH54" s="1"/>
    </row>
    <row r="55" spans="2:86" s="211" customFormat="1" ht="13.9">
      <c r="B55" s="1"/>
      <c r="C55" s="1"/>
      <c r="D55" s="1"/>
      <c r="E55" s="1"/>
      <c r="F55" s="1"/>
      <c r="G55" s="1"/>
      <c r="H55" s="8"/>
      <c r="I55" s="8"/>
      <c r="J55" s="8"/>
      <c r="K55" s="8"/>
      <c r="L55" s="8"/>
      <c r="M55" s="8"/>
      <c r="N55" s="8"/>
      <c r="O55" s="8"/>
      <c r="P55" s="8"/>
      <c r="Q55" s="1"/>
      <c r="R55" s="1"/>
      <c r="S55" s="1"/>
      <c r="T55" s="49"/>
      <c r="U55" s="1"/>
      <c r="V55" s="1"/>
      <c r="W55" s="1"/>
      <c r="X55" s="1"/>
      <c r="Y55" s="8"/>
      <c r="Z55" s="8"/>
      <c r="AA55" s="8"/>
      <c r="AB55" s="8"/>
      <c r="AC55" s="8"/>
      <c r="AD55" s="8"/>
      <c r="AE55" s="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8"/>
      <c r="BG55" s="8"/>
      <c r="BH55" s="8"/>
      <c r="BI55" s="8"/>
      <c r="BJ55" s="8"/>
      <c r="BK55" s="8"/>
      <c r="BL55" s="8"/>
      <c r="BM55" s="8"/>
      <c r="BN55" s="8"/>
      <c r="BO55" s="8"/>
      <c r="BP55" s="8"/>
      <c r="BQ55" s="8"/>
      <c r="BR55" s="8"/>
      <c r="BS55" s="8"/>
      <c r="BT55" s="8"/>
      <c r="BU55" s="8"/>
      <c r="BV55" s="8"/>
      <c r="BW55" s="1"/>
      <c r="BX55" s="8"/>
      <c r="BY55" s="8"/>
      <c r="BZ55" s="8"/>
      <c r="CA55" s="8"/>
      <c r="CB55" s="1"/>
      <c r="CC55" s="8"/>
      <c r="CD55" s="1"/>
      <c r="CE55" s="8"/>
      <c r="CF55" s="1"/>
      <c r="CG55" s="8"/>
      <c r="CH55" s="1"/>
    </row>
    <row r="56" spans="2:86" s="211" customFormat="1" ht="13.9">
      <c r="B56" s="1"/>
      <c r="C56" s="1"/>
      <c r="D56" s="1"/>
      <c r="E56" s="1"/>
      <c r="F56" s="1"/>
      <c r="G56" s="1"/>
      <c r="H56" s="8"/>
      <c r="I56" s="8"/>
      <c r="J56" s="8"/>
      <c r="K56" s="8"/>
      <c r="L56" s="8"/>
      <c r="M56" s="8"/>
      <c r="N56" s="8"/>
      <c r="O56" s="8"/>
      <c r="P56" s="8"/>
      <c r="Q56" s="1"/>
      <c r="R56" s="1"/>
      <c r="S56" s="1"/>
      <c r="T56" s="1"/>
      <c r="U56" s="1"/>
      <c r="V56" s="8"/>
      <c r="W56" s="1"/>
      <c r="X56" s="1"/>
      <c r="Y56" s="8"/>
      <c r="Z56" s="8"/>
      <c r="AA56" s="8"/>
      <c r="AB56" s="8"/>
      <c r="AC56" s="8"/>
      <c r="AD56" s="8"/>
      <c r="AE56" s="8"/>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8"/>
      <c r="BG56" s="8"/>
      <c r="BH56" s="8"/>
      <c r="BI56" s="8"/>
      <c r="BJ56" s="8"/>
      <c r="BK56" s="8"/>
      <c r="BL56" s="8"/>
      <c r="BM56" s="8"/>
      <c r="BN56" s="8"/>
      <c r="BO56" s="8"/>
      <c r="BP56" s="8"/>
      <c r="BQ56" s="8"/>
      <c r="BR56" s="8"/>
      <c r="BS56" s="8"/>
      <c r="BT56" s="8"/>
      <c r="BU56" s="8"/>
      <c r="BV56" s="8"/>
      <c r="BW56" s="1"/>
      <c r="BX56" s="8"/>
      <c r="BY56" s="8"/>
      <c r="BZ56" s="8"/>
      <c r="CA56" s="8"/>
      <c r="CB56" s="1"/>
      <c r="CC56" s="8"/>
      <c r="CD56" s="1"/>
      <c r="CE56" s="8"/>
      <c r="CF56" s="1"/>
      <c r="CG56" s="8"/>
      <c r="CH56" s="1"/>
    </row>
    <row r="57" spans="2:86" s="211" customFormat="1" ht="13.9">
      <c r="B57" s="1"/>
      <c r="C57" s="1"/>
      <c r="D57" s="1"/>
      <c r="E57" s="1"/>
      <c r="F57" s="1"/>
      <c r="G57" s="1"/>
      <c r="H57" s="8"/>
      <c r="I57" s="8"/>
      <c r="J57" s="8"/>
      <c r="K57" s="8"/>
      <c r="L57" s="8"/>
      <c r="M57" s="8"/>
      <c r="N57" s="8"/>
      <c r="O57" s="8"/>
      <c r="P57" s="8"/>
      <c r="Q57" s="1"/>
      <c r="R57" s="1"/>
      <c r="S57" s="1"/>
      <c r="T57" s="1"/>
      <c r="U57" s="1"/>
      <c r="V57" s="8"/>
      <c r="W57" s="1"/>
      <c r="X57" s="1"/>
      <c r="Y57" s="8"/>
      <c r="Z57" s="8"/>
      <c r="AA57" s="8"/>
      <c r="AB57" s="8"/>
      <c r="AC57" s="8"/>
      <c r="AD57" s="8"/>
      <c r="AE57" s="8"/>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8"/>
      <c r="BG57" s="8"/>
      <c r="BH57" s="8"/>
      <c r="BI57" s="8"/>
      <c r="BJ57" s="8"/>
      <c r="BK57" s="8"/>
      <c r="BL57" s="8"/>
      <c r="BM57" s="8"/>
      <c r="BN57" s="8"/>
      <c r="BO57" s="8"/>
      <c r="BP57" s="8"/>
      <c r="BQ57" s="8"/>
      <c r="BR57" s="8"/>
      <c r="BS57" s="8"/>
      <c r="BT57" s="8"/>
      <c r="BU57" s="8"/>
      <c r="BV57" s="8"/>
      <c r="BW57" s="1"/>
      <c r="BX57" s="8"/>
      <c r="BY57" s="8"/>
      <c r="BZ57" s="8"/>
      <c r="CA57" s="8"/>
      <c r="CB57" s="1"/>
      <c r="CC57" s="8"/>
      <c r="CD57" s="1"/>
      <c r="CE57" s="8"/>
      <c r="CF57" s="1"/>
      <c r="CG57" s="8"/>
      <c r="CH57" s="1"/>
    </row>
    <row r="58" spans="2:86" s="211" customFormat="1" ht="13.9">
      <c r="B58" s="1"/>
      <c r="C58" s="1"/>
      <c r="D58" s="8"/>
      <c r="E58" s="8"/>
      <c r="F58" s="1"/>
      <c r="G58" s="1"/>
      <c r="H58" s="1"/>
      <c r="I58" s="1"/>
      <c r="J58" s="1"/>
      <c r="K58" s="1"/>
      <c r="L58" s="8"/>
      <c r="M58" s="8"/>
      <c r="N58" s="8"/>
      <c r="O58" s="8"/>
      <c r="P58" s="8"/>
      <c r="Q58" s="1"/>
      <c r="R58" s="1"/>
      <c r="S58" s="1"/>
      <c r="T58" s="1"/>
      <c r="U58" s="1"/>
      <c r="V58" s="8"/>
      <c r="W58" s="1"/>
      <c r="X58" s="1"/>
      <c r="Y58" s="8"/>
      <c r="Z58" s="8"/>
      <c r="AA58" s="8"/>
      <c r="AB58" s="8"/>
      <c r="AC58" s="8"/>
      <c r="AD58" s="8"/>
      <c r="AE58" s="8"/>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8"/>
      <c r="BG58" s="8"/>
      <c r="BH58" s="8"/>
      <c r="BI58" s="8"/>
      <c r="BJ58" s="8"/>
      <c r="BK58" s="8"/>
      <c r="BL58" s="8"/>
      <c r="BM58" s="8"/>
      <c r="BN58" s="8"/>
      <c r="BO58" s="8"/>
      <c r="BP58" s="8"/>
      <c r="BQ58" s="8"/>
      <c r="BR58" s="8"/>
      <c r="BS58" s="8"/>
      <c r="BT58" s="8"/>
      <c r="BU58" s="8"/>
      <c r="BV58" s="8"/>
      <c r="BW58" s="1"/>
      <c r="BX58" s="8"/>
      <c r="BY58" s="8"/>
      <c r="BZ58" s="8"/>
      <c r="CA58" s="8"/>
      <c r="CB58" s="1"/>
      <c r="CC58" s="8"/>
      <c r="CD58" s="1"/>
      <c r="CE58" s="8"/>
      <c r="CF58" s="1"/>
      <c r="CG58" s="8"/>
      <c r="CH58" s="1"/>
    </row>
    <row r="59" spans="2:86" s="211" customFormat="1" ht="13.9">
      <c r="B59" s="1"/>
      <c r="C59" s="1"/>
      <c r="D59" s="8"/>
      <c r="E59" s="8"/>
      <c r="F59" s="8"/>
      <c r="G59" s="8"/>
      <c r="H59" s="8"/>
      <c r="I59" s="1"/>
      <c r="J59" s="1"/>
      <c r="K59" s="1"/>
      <c r="L59" s="1"/>
      <c r="M59" s="1"/>
      <c r="N59" s="8"/>
      <c r="O59" s="8"/>
      <c r="P59" s="8"/>
      <c r="Q59" s="1"/>
      <c r="R59" s="1"/>
      <c r="S59" s="1"/>
      <c r="T59" s="1"/>
      <c r="U59" s="1"/>
      <c r="V59" s="8"/>
      <c r="W59" s="1"/>
      <c r="X59" s="1"/>
      <c r="Y59" s="8"/>
      <c r="Z59" s="8"/>
      <c r="AA59" s="8"/>
      <c r="AB59" s="8"/>
      <c r="AC59" s="8"/>
      <c r="AD59" s="8"/>
      <c r="AE59" s="8"/>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8"/>
      <c r="BG59" s="8"/>
      <c r="BH59" s="8"/>
      <c r="BI59" s="8"/>
      <c r="BJ59" s="8"/>
      <c r="BK59" s="8"/>
      <c r="BL59" s="8"/>
      <c r="BM59" s="8"/>
      <c r="BN59" s="8"/>
      <c r="BO59" s="8"/>
      <c r="BP59" s="8"/>
      <c r="BQ59" s="8"/>
      <c r="BR59" s="8"/>
      <c r="BS59" s="8"/>
      <c r="BT59" s="8"/>
      <c r="BU59" s="8"/>
      <c r="BV59" s="8"/>
      <c r="BW59" s="1"/>
      <c r="BX59" s="8"/>
      <c r="BY59" s="8"/>
      <c r="BZ59" s="8"/>
      <c r="CA59" s="8"/>
      <c r="CB59" s="1"/>
      <c r="CC59" s="8"/>
      <c r="CD59" s="1"/>
      <c r="CE59" s="8"/>
      <c r="CF59" s="1"/>
      <c r="CG59" s="8"/>
      <c r="CH59" s="1"/>
    </row>
    <row r="60" spans="2:86" s="211" customFormat="1" ht="13.9">
      <c r="B60" s="1"/>
      <c r="C60" s="1"/>
      <c r="D60" s="8"/>
      <c r="E60" s="8"/>
      <c r="F60" s="8"/>
      <c r="G60" s="8"/>
      <c r="H60" s="8"/>
      <c r="I60" s="1"/>
      <c r="J60" s="1"/>
      <c r="K60" s="1"/>
      <c r="L60" s="1"/>
      <c r="M60" s="1"/>
      <c r="N60" s="8"/>
      <c r="O60" s="8"/>
      <c r="P60" s="8"/>
      <c r="Q60" s="1"/>
      <c r="R60" s="1"/>
      <c r="S60" s="1"/>
      <c r="T60" s="1"/>
      <c r="U60" s="1"/>
      <c r="V60" s="8"/>
      <c r="W60" s="1"/>
      <c r="X60" s="1"/>
      <c r="Y60" s="8"/>
      <c r="Z60" s="8"/>
      <c r="AA60" s="8"/>
      <c r="AB60" s="8"/>
      <c r="AC60" s="8"/>
      <c r="AD60" s="8"/>
      <c r="AE60" s="8"/>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8"/>
      <c r="BG60" s="8"/>
      <c r="BH60" s="8"/>
      <c r="BI60" s="8"/>
      <c r="BJ60" s="8"/>
      <c r="BK60" s="8"/>
      <c r="BL60" s="8"/>
      <c r="BM60" s="8"/>
      <c r="BN60" s="8"/>
      <c r="BO60" s="8"/>
      <c r="BP60" s="8"/>
      <c r="BQ60" s="8"/>
      <c r="BR60" s="8"/>
      <c r="BS60" s="8"/>
      <c r="BT60" s="8"/>
      <c r="BU60" s="8"/>
      <c r="BV60" s="8"/>
      <c r="BW60" s="1"/>
      <c r="BX60" s="8"/>
      <c r="BY60" s="8"/>
      <c r="BZ60" s="8"/>
      <c r="CA60" s="8"/>
      <c r="CB60" s="1"/>
      <c r="CC60" s="8"/>
      <c r="CD60" s="1"/>
      <c r="CE60" s="8"/>
      <c r="CF60" s="1"/>
      <c r="CG60" s="8"/>
      <c r="CH60" s="1"/>
    </row>
    <row r="61" spans="2:86" s="211" customFormat="1" ht="18.600000000000001">
      <c r="B61" s="1"/>
      <c r="C61" s="1"/>
      <c r="D61" s="8"/>
      <c r="E61" s="8"/>
      <c r="F61" s="60"/>
      <c r="G61" s="60"/>
      <c r="H61" s="1"/>
      <c r="I61" s="8"/>
      <c r="J61" s="8"/>
      <c r="K61" s="8"/>
      <c r="L61" s="8"/>
      <c r="M61" s="8"/>
      <c r="N61" s="8"/>
      <c r="O61" s="8"/>
      <c r="P61" s="8"/>
      <c r="Q61" s="1"/>
      <c r="R61" s="1"/>
      <c r="S61" s="1"/>
      <c r="T61" s="1"/>
      <c r="U61" s="1"/>
      <c r="V61" s="8"/>
      <c r="W61" s="1"/>
      <c r="X61" s="1"/>
      <c r="Y61" s="8"/>
      <c r="Z61" s="8"/>
      <c r="AA61" s="8"/>
      <c r="AB61" s="8"/>
      <c r="AC61" s="8"/>
      <c r="AD61" s="8"/>
      <c r="AE61" s="8"/>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8"/>
      <c r="BG61" s="8"/>
      <c r="BH61" s="8"/>
      <c r="BI61" s="8"/>
      <c r="BJ61" s="8"/>
      <c r="BK61" s="8"/>
      <c r="BL61" s="8"/>
      <c r="BM61" s="8"/>
      <c r="BN61" s="8"/>
      <c r="BO61" s="8"/>
      <c r="BP61" s="8"/>
      <c r="BQ61" s="8"/>
      <c r="BR61" s="8"/>
      <c r="BS61" s="8"/>
      <c r="BT61" s="8"/>
      <c r="BU61" s="8"/>
      <c r="BV61" s="8"/>
      <c r="BW61" s="1"/>
      <c r="BX61" s="8"/>
      <c r="BY61" s="8"/>
      <c r="BZ61" s="8"/>
      <c r="CA61" s="8"/>
      <c r="CB61" s="1"/>
      <c r="CC61" s="8"/>
      <c r="CD61" s="1"/>
      <c r="CE61" s="8"/>
      <c r="CF61" s="1"/>
      <c r="CG61" s="8"/>
      <c r="CH61" s="1"/>
    </row>
    <row r="62" spans="2:86" s="211" customFormat="1" ht="13.9">
      <c r="B62" s="1"/>
      <c r="C62" s="1"/>
      <c r="D62" s="8"/>
      <c r="E62" s="8"/>
      <c r="F62" s="1"/>
      <c r="G62" s="1"/>
      <c r="H62" s="1"/>
      <c r="I62" s="8"/>
      <c r="J62" s="8"/>
      <c r="K62" s="8"/>
      <c r="L62" s="8"/>
      <c r="M62" s="8"/>
      <c r="N62" s="8"/>
      <c r="O62" s="8"/>
      <c r="P62" s="8"/>
      <c r="Q62" s="1"/>
      <c r="R62" s="1"/>
      <c r="S62" s="1"/>
      <c r="T62" s="1"/>
      <c r="U62" s="1"/>
      <c r="V62" s="8"/>
      <c r="W62" s="1"/>
      <c r="X62" s="1"/>
      <c r="Y62" s="8"/>
      <c r="Z62" s="8"/>
      <c r="AA62" s="8"/>
      <c r="AB62" s="8"/>
      <c r="AC62" s="8"/>
      <c r="AD62" s="8"/>
      <c r="AE62" s="8"/>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8"/>
      <c r="BG62" s="8"/>
      <c r="BH62" s="8"/>
      <c r="BI62" s="8"/>
      <c r="BJ62" s="8"/>
      <c r="BK62" s="8"/>
      <c r="BL62" s="8"/>
      <c r="BM62" s="8"/>
      <c r="BN62" s="8"/>
      <c r="BO62" s="8"/>
      <c r="BP62" s="8"/>
      <c r="BQ62" s="8"/>
      <c r="BR62" s="8"/>
      <c r="BS62" s="8"/>
      <c r="BT62" s="8"/>
      <c r="BU62" s="8"/>
      <c r="BV62" s="8"/>
      <c r="BW62" s="1"/>
      <c r="BX62" s="8"/>
      <c r="BY62" s="8"/>
      <c r="BZ62" s="8"/>
      <c r="CA62" s="8"/>
      <c r="CB62" s="1"/>
      <c r="CC62" s="8"/>
      <c r="CD62" s="1"/>
      <c r="CE62" s="8"/>
      <c r="CF62" s="1"/>
      <c r="CG62" s="8"/>
      <c r="CH62" s="1"/>
    </row>
    <row r="63" spans="2:86" s="211" customFormat="1" ht="13.9">
      <c r="B63" s="1"/>
      <c r="C63" s="1"/>
      <c r="D63" s="8"/>
      <c r="E63" s="8"/>
      <c r="F63" s="1"/>
      <c r="G63" s="1"/>
      <c r="H63" s="1"/>
      <c r="I63" s="8"/>
      <c r="J63" s="8"/>
      <c r="K63" s="8"/>
      <c r="L63" s="8"/>
      <c r="M63" s="8"/>
      <c r="N63" s="8"/>
      <c r="O63" s="8"/>
      <c r="P63" s="8"/>
      <c r="Q63" s="1"/>
      <c r="R63" s="1"/>
      <c r="S63" s="1"/>
      <c r="T63" s="1"/>
      <c r="U63" s="1"/>
      <c r="V63" s="8"/>
      <c r="W63" s="1"/>
      <c r="X63" s="1"/>
      <c r="Y63" s="8"/>
      <c r="Z63" s="8"/>
      <c r="AA63" s="8"/>
      <c r="AB63" s="8"/>
      <c r="AC63" s="8"/>
      <c r="AD63" s="8"/>
      <c r="AE63" s="8"/>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8"/>
      <c r="BG63" s="8"/>
      <c r="BH63" s="8"/>
      <c r="BI63" s="8"/>
      <c r="BJ63" s="8"/>
      <c r="BK63" s="8"/>
      <c r="BL63" s="8"/>
      <c r="BM63" s="8"/>
      <c r="BN63" s="8"/>
      <c r="BO63" s="8"/>
      <c r="BP63" s="8"/>
      <c r="BQ63" s="8"/>
      <c r="BR63" s="8"/>
      <c r="BS63" s="8"/>
      <c r="BT63" s="8"/>
      <c r="BU63" s="8"/>
      <c r="BV63" s="8"/>
      <c r="BW63" s="1"/>
      <c r="BX63" s="8"/>
      <c r="BY63" s="8"/>
      <c r="BZ63" s="8"/>
      <c r="CA63" s="8"/>
      <c r="CB63" s="1"/>
      <c r="CC63" s="8"/>
      <c r="CD63" s="1"/>
      <c r="CE63" s="8"/>
      <c r="CF63" s="1"/>
      <c r="CG63" s="8"/>
      <c r="CH63" s="1"/>
    </row>
    <row r="64" spans="2:86" s="211" customFormat="1" ht="13.9">
      <c r="B64" s="1"/>
      <c r="C64" s="1"/>
      <c r="D64" s="8"/>
      <c r="E64" s="8"/>
      <c r="F64" s="1"/>
      <c r="G64" s="1"/>
      <c r="H64" s="1"/>
      <c r="I64" s="8"/>
      <c r="J64" s="8"/>
      <c r="K64" s="8"/>
      <c r="L64" s="8"/>
      <c r="M64" s="8"/>
      <c r="N64" s="8"/>
      <c r="O64" s="8"/>
      <c r="P64" s="8"/>
      <c r="Q64" s="1"/>
      <c r="R64" s="1"/>
      <c r="S64" s="1"/>
      <c r="T64" s="1"/>
      <c r="U64" s="1"/>
      <c r="V64" s="8"/>
      <c r="W64" s="1"/>
      <c r="X64" s="1"/>
      <c r="Y64" s="8"/>
      <c r="Z64" s="8"/>
      <c r="AA64" s="8"/>
      <c r="AB64" s="8"/>
      <c r="AC64" s="8"/>
      <c r="AD64" s="8"/>
      <c r="AE64" s="8"/>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8"/>
      <c r="BG64" s="8"/>
      <c r="BH64" s="8"/>
      <c r="BI64" s="8"/>
      <c r="BJ64" s="8"/>
      <c r="BK64" s="8"/>
      <c r="BL64" s="8"/>
      <c r="BM64" s="8"/>
      <c r="BN64" s="8"/>
      <c r="BO64" s="8"/>
      <c r="BP64" s="8"/>
      <c r="BQ64" s="8"/>
      <c r="BR64" s="8"/>
      <c r="BS64" s="8"/>
      <c r="BT64" s="8"/>
      <c r="BU64" s="8"/>
      <c r="BV64" s="8"/>
      <c r="BW64" s="1"/>
      <c r="BX64" s="8"/>
      <c r="BY64" s="8"/>
      <c r="BZ64" s="8"/>
      <c r="CA64" s="8"/>
      <c r="CB64" s="1"/>
      <c r="CC64" s="8"/>
      <c r="CD64" s="1"/>
      <c r="CE64" s="8"/>
      <c r="CF64" s="1"/>
      <c r="CG64" s="8"/>
      <c r="CH64" s="1"/>
    </row>
    <row r="65" spans="2:86" s="211" customFormat="1" ht="13.9">
      <c r="B65" s="1"/>
      <c r="C65" s="1"/>
      <c r="D65" s="8"/>
      <c r="E65" s="8"/>
      <c r="F65" s="1"/>
      <c r="G65" s="1"/>
      <c r="H65" s="1"/>
      <c r="I65" s="8"/>
      <c r="J65" s="8"/>
      <c r="K65" s="8"/>
      <c r="L65" s="8"/>
      <c r="M65" s="8"/>
      <c r="N65" s="8"/>
      <c r="O65" s="8"/>
      <c r="P65" s="8"/>
      <c r="Q65" s="1"/>
      <c r="R65" s="1"/>
      <c r="S65" s="1"/>
      <c r="T65" s="1"/>
      <c r="U65" s="1"/>
      <c r="V65" s="8"/>
      <c r="W65" s="1"/>
      <c r="X65" s="1"/>
      <c r="Y65" s="8"/>
      <c r="Z65" s="8"/>
      <c r="AA65" s="8"/>
      <c r="AB65" s="8"/>
      <c r="AC65" s="8"/>
      <c r="AD65" s="8"/>
      <c r="AE65" s="8"/>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8"/>
      <c r="BG65" s="8"/>
      <c r="BH65" s="8"/>
      <c r="BI65" s="8"/>
      <c r="BJ65" s="8"/>
      <c r="BK65" s="8"/>
      <c r="BL65" s="8"/>
      <c r="BM65" s="8"/>
      <c r="BN65" s="8"/>
      <c r="BO65" s="8"/>
      <c r="BP65" s="8"/>
      <c r="BQ65" s="8"/>
      <c r="BR65" s="8"/>
      <c r="BS65" s="8"/>
      <c r="BT65" s="8"/>
      <c r="BU65" s="8"/>
      <c r="BV65" s="8"/>
      <c r="BW65" s="1"/>
      <c r="BX65" s="8"/>
      <c r="BY65" s="8"/>
      <c r="BZ65" s="8"/>
      <c r="CA65" s="8"/>
      <c r="CB65" s="1"/>
      <c r="CC65" s="8"/>
      <c r="CD65" s="1"/>
      <c r="CE65" s="8"/>
      <c r="CF65" s="1"/>
      <c r="CG65" s="8"/>
      <c r="CH65" s="1"/>
    </row>
    <row r="66" spans="2:86" s="211" customFormat="1" ht="13.9">
      <c r="B66" s="1"/>
      <c r="C66" s="1"/>
      <c r="D66" s="8"/>
      <c r="E66" s="8"/>
      <c r="F66" s="1"/>
      <c r="G66" s="1"/>
      <c r="H66" s="1"/>
      <c r="I66" s="8"/>
      <c r="J66" s="8"/>
      <c r="K66" s="8"/>
      <c r="L66" s="8"/>
      <c r="M66" s="8"/>
      <c r="N66" s="8"/>
      <c r="O66" s="8"/>
      <c r="P66" s="8"/>
      <c r="Q66" s="1"/>
      <c r="R66" s="1"/>
      <c r="S66" s="1"/>
      <c r="T66" s="1"/>
      <c r="U66" s="1"/>
      <c r="V66" s="8"/>
      <c r="W66" s="1"/>
      <c r="X66" s="1"/>
      <c r="Y66" s="8"/>
      <c r="Z66" s="8"/>
      <c r="AA66" s="8"/>
      <c r="AB66" s="8"/>
      <c r="AC66" s="8"/>
      <c r="AD66" s="8"/>
      <c r="AE66" s="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8"/>
      <c r="BG66" s="8"/>
      <c r="BH66" s="8"/>
      <c r="BI66" s="8"/>
      <c r="BJ66" s="8"/>
      <c r="BK66" s="8"/>
      <c r="BL66" s="8"/>
      <c r="BM66" s="8"/>
      <c r="BN66" s="8"/>
      <c r="BO66" s="8"/>
      <c r="BP66" s="8"/>
      <c r="BQ66" s="8"/>
      <c r="BR66" s="8"/>
      <c r="BS66" s="8"/>
      <c r="BT66" s="8"/>
      <c r="BU66" s="8"/>
      <c r="BV66" s="8"/>
      <c r="BW66" s="1"/>
      <c r="BX66" s="8"/>
      <c r="BY66" s="8"/>
      <c r="BZ66" s="8"/>
      <c r="CA66" s="8"/>
      <c r="CB66" s="1"/>
      <c r="CC66" s="8"/>
      <c r="CD66" s="1"/>
      <c r="CE66" s="8"/>
      <c r="CF66" s="1"/>
      <c r="CG66" s="8"/>
      <c r="CH66" s="1"/>
    </row>
    <row r="67" spans="2:86" s="211" customFormat="1" ht="13.9">
      <c r="B67" s="1"/>
      <c r="C67" s="1"/>
      <c r="D67" s="8"/>
      <c r="E67" s="8"/>
      <c r="F67" s="1"/>
      <c r="G67" s="1"/>
      <c r="H67" s="1"/>
      <c r="I67" s="8"/>
      <c r="J67" s="8"/>
      <c r="K67" s="8"/>
      <c r="L67" s="8"/>
      <c r="M67" s="8"/>
      <c r="N67" s="8"/>
      <c r="O67" s="8"/>
      <c r="P67" s="8"/>
      <c r="Q67" s="1"/>
      <c r="R67" s="1"/>
      <c r="S67" s="1"/>
      <c r="T67" s="1"/>
      <c r="U67" s="1"/>
      <c r="V67" s="8"/>
      <c r="W67" s="1"/>
      <c r="X67" s="1"/>
      <c r="Y67" s="8"/>
      <c r="Z67" s="8"/>
      <c r="AA67" s="8"/>
      <c r="AB67" s="8"/>
      <c r="AC67" s="8"/>
      <c r="AD67" s="8"/>
      <c r="AE67" s="8"/>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1"/>
      <c r="CG67" s="8"/>
      <c r="CH67" s="1"/>
    </row>
    <row r="68" spans="2:86" s="211" customFormat="1" ht="13.9">
      <c r="B68" s="1"/>
      <c r="C68" s="1"/>
      <c r="D68" s="8"/>
      <c r="E68" s="8"/>
      <c r="F68" s="1"/>
      <c r="G68" s="1"/>
      <c r="H68" s="1"/>
      <c r="I68" s="8"/>
      <c r="J68" s="8"/>
      <c r="K68" s="8"/>
      <c r="L68" s="8"/>
      <c r="M68" s="8"/>
      <c r="N68" s="8"/>
      <c r="O68" s="8"/>
      <c r="P68" s="8"/>
      <c r="Q68" s="1"/>
      <c r="R68" s="1"/>
      <c r="S68" s="1"/>
      <c r="T68" s="1"/>
      <c r="U68" s="1"/>
      <c r="V68" s="8"/>
      <c r="W68" s="1"/>
      <c r="X68" s="1"/>
      <c r="Y68" s="8"/>
      <c r="Z68" s="8"/>
      <c r="AA68" s="8"/>
      <c r="AB68" s="8"/>
      <c r="AC68" s="8"/>
      <c r="AD68" s="8"/>
      <c r="AE68" s="8"/>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1"/>
      <c r="CG68" s="8"/>
      <c r="CH68" s="1"/>
    </row>
    <row r="69" spans="2:86" s="211" customFormat="1" ht="13.9">
      <c r="B69" s="1"/>
      <c r="C69" s="1"/>
      <c r="D69" s="8"/>
      <c r="E69" s="8"/>
      <c r="F69" s="1"/>
      <c r="G69" s="1"/>
      <c r="H69" s="1"/>
      <c r="I69" s="8"/>
      <c r="J69" s="8"/>
      <c r="K69" s="8"/>
      <c r="L69" s="8"/>
      <c r="M69" s="8"/>
      <c r="N69" s="8"/>
      <c r="O69" s="8"/>
      <c r="P69" s="8"/>
      <c r="Q69" s="1"/>
      <c r="R69" s="1"/>
      <c r="S69" s="1"/>
      <c r="T69" s="1"/>
      <c r="U69" s="1"/>
      <c r="V69" s="8"/>
      <c r="W69" s="1"/>
      <c r="X69" s="1"/>
      <c r="Y69" s="8"/>
      <c r="Z69" s="8"/>
      <c r="AA69" s="8"/>
      <c r="AB69" s="8"/>
      <c r="AC69" s="8"/>
      <c r="AD69" s="8"/>
      <c r="AE69" s="8"/>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1"/>
      <c r="CG69" s="8"/>
      <c r="CH69" s="1"/>
    </row>
    <row r="70" spans="2:86" s="211" customFormat="1" ht="13.9">
      <c r="B70" s="1"/>
      <c r="C70" s="1"/>
      <c r="D70" s="8"/>
      <c r="E70" s="8"/>
      <c r="F70" s="1"/>
      <c r="G70" s="1"/>
      <c r="H70" s="1"/>
      <c r="I70" s="8"/>
      <c r="J70" s="8"/>
      <c r="K70" s="8"/>
      <c r="L70" s="8"/>
      <c r="M70" s="8"/>
      <c r="N70" s="8"/>
      <c r="O70" s="8"/>
      <c r="P70" s="8"/>
      <c r="Q70" s="1"/>
      <c r="R70" s="1"/>
      <c r="S70" s="1"/>
      <c r="T70" s="1"/>
      <c r="U70" s="1"/>
      <c r="V70" s="8"/>
      <c r="W70" s="1"/>
      <c r="X70" s="1"/>
      <c r="Y70" s="8"/>
      <c r="Z70" s="8"/>
      <c r="AA70" s="8"/>
      <c r="AB70" s="8"/>
      <c r="AC70" s="8"/>
      <c r="AD70" s="8"/>
      <c r="AE70" s="8"/>
      <c r="AF70" s="1"/>
      <c r="AG70" s="1"/>
      <c r="AH70" s="1"/>
      <c r="AI70" s="1"/>
      <c r="AJ70" s="1"/>
      <c r="AK70" s="1"/>
      <c r="AL70" s="8"/>
      <c r="AM70" s="1"/>
      <c r="AN70" s="1"/>
      <c r="AO70" s="1"/>
      <c r="AP70" s="49"/>
      <c r="AQ70" s="49"/>
      <c r="AR70" s="49"/>
      <c r="AS70" s="1"/>
      <c r="AT70" s="1"/>
      <c r="AU70" s="1"/>
      <c r="AV70" s="1"/>
      <c r="AW70" s="1"/>
      <c r="AX70" s="1"/>
      <c r="AY70" s="61"/>
      <c r="AZ70" s="1"/>
      <c r="BA70" s="1"/>
      <c r="BB70" s="1"/>
      <c r="BC70" s="1"/>
      <c r="BD70" s="1"/>
      <c r="BE70" s="1"/>
      <c r="BF70" s="1"/>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1"/>
      <c r="CG70" s="8"/>
      <c r="CH70" s="1"/>
    </row>
    <row r="71" spans="2:86" s="211" customFormat="1" ht="13.9">
      <c r="B71" s="1"/>
      <c r="C71" s="1"/>
      <c r="D71" s="8"/>
      <c r="E71" s="8"/>
      <c r="F71" s="1"/>
      <c r="G71" s="1"/>
      <c r="H71" s="1"/>
      <c r="I71" s="8"/>
      <c r="J71" s="8"/>
      <c r="K71" s="8"/>
      <c r="L71" s="8"/>
      <c r="M71" s="8"/>
      <c r="N71" s="8"/>
      <c r="O71" s="8"/>
      <c r="P71" s="8"/>
      <c r="Q71" s="1"/>
      <c r="R71" s="1"/>
      <c r="S71" s="1"/>
      <c r="T71" s="1"/>
      <c r="U71" s="1"/>
      <c r="V71" s="8"/>
      <c r="W71" s="1"/>
      <c r="X71" s="1"/>
      <c r="Y71" s="8"/>
      <c r="Z71" s="8"/>
      <c r="AA71" s="8"/>
      <c r="AB71" s="8"/>
      <c r="AC71" s="8"/>
      <c r="AD71" s="8"/>
      <c r="AE71" s="8"/>
      <c r="AF71" s="1"/>
      <c r="AG71" s="1"/>
      <c r="AH71" s="1"/>
      <c r="AI71" s="1"/>
      <c r="AJ71" s="1"/>
      <c r="AK71" s="1"/>
      <c r="AL71" s="8"/>
      <c r="AM71" s="1"/>
      <c r="AN71" s="1"/>
      <c r="AO71" s="1"/>
      <c r="AP71" s="50"/>
      <c r="AQ71" s="1"/>
      <c r="AR71" s="1"/>
      <c r="AS71" s="1"/>
      <c r="AT71" s="1"/>
      <c r="AU71" s="61"/>
      <c r="AV71" s="61"/>
      <c r="AW71" s="61"/>
      <c r="AX71" s="61"/>
      <c r="AY71" s="61"/>
      <c r="AZ71" s="1"/>
      <c r="BA71" s="1"/>
      <c r="BB71" s="1"/>
      <c r="BC71" s="1"/>
      <c r="BD71" s="1"/>
      <c r="BE71" s="1"/>
      <c r="BF71" s="1"/>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1"/>
      <c r="CG71" s="8"/>
      <c r="CH71" s="1"/>
    </row>
    <row r="72" spans="2:86" s="211" customFormat="1" ht="13.9">
      <c r="B72" s="1"/>
      <c r="C72" s="1"/>
      <c r="D72" s="8"/>
      <c r="E72" s="8"/>
      <c r="F72" s="1"/>
      <c r="G72" s="1"/>
      <c r="H72" s="1"/>
      <c r="I72" s="8"/>
      <c r="J72" s="8"/>
      <c r="K72" s="8"/>
      <c r="L72" s="8"/>
      <c r="M72" s="8"/>
      <c r="N72" s="8"/>
      <c r="O72" s="8"/>
      <c r="P72" s="8"/>
      <c r="Q72" s="1"/>
      <c r="R72" s="1"/>
      <c r="S72" s="1"/>
      <c r="T72" s="1"/>
      <c r="U72" s="1"/>
      <c r="V72" s="8"/>
      <c r="W72" s="1"/>
      <c r="X72" s="1"/>
      <c r="Y72" s="8"/>
      <c r="Z72" s="8"/>
      <c r="AA72" s="8"/>
      <c r="AB72" s="8"/>
      <c r="AC72" s="8"/>
      <c r="AD72" s="8"/>
      <c r="AE72" s="8"/>
      <c r="AF72" s="1"/>
      <c r="AG72" s="1"/>
      <c r="AH72" s="1"/>
      <c r="AI72" s="1"/>
      <c r="AJ72" s="1"/>
      <c r="AK72" s="1"/>
      <c r="AL72" s="8"/>
      <c r="AM72" s="1"/>
      <c r="AN72" s="1"/>
      <c r="AO72" s="1"/>
      <c r="AP72" s="50"/>
      <c r="AQ72" s="1"/>
      <c r="AR72" s="1"/>
      <c r="AS72" s="1"/>
      <c r="AT72" s="1"/>
      <c r="AU72" s="1"/>
      <c r="AV72" s="1"/>
      <c r="AW72" s="1"/>
      <c r="AX72" s="1"/>
      <c r="AY72" s="1"/>
      <c r="AZ72" s="1"/>
      <c r="BA72" s="1"/>
      <c r="BB72" s="1"/>
      <c r="BC72" s="1"/>
      <c r="BD72" s="1"/>
      <c r="BE72" s="1"/>
      <c r="BF72" s="1"/>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1"/>
      <c r="CG72" s="8"/>
      <c r="CH72" s="1"/>
    </row>
    <row r="73" spans="2:86" s="211" customFormat="1" ht="13.9">
      <c r="B73" s="1"/>
      <c r="C73" s="1"/>
      <c r="D73" s="8"/>
      <c r="E73" s="8"/>
      <c r="F73" s="1"/>
      <c r="G73" s="1"/>
      <c r="H73" s="1"/>
      <c r="I73" s="8"/>
      <c r="J73" s="8"/>
      <c r="K73" s="8"/>
      <c r="L73" s="8"/>
      <c r="M73" s="8"/>
      <c r="N73" s="8"/>
      <c r="O73" s="8"/>
      <c r="P73" s="8"/>
      <c r="Q73" s="1"/>
      <c r="R73" s="1"/>
      <c r="S73" s="1"/>
      <c r="T73" s="1"/>
      <c r="U73" s="1"/>
      <c r="V73" s="8"/>
      <c r="W73" s="1"/>
      <c r="X73" s="1"/>
      <c r="Y73" s="8"/>
      <c r="Z73" s="8"/>
      <c r="AA73" s="8"/>
      <c r="AB73" s="8"/>
      <c r="AC73" s="8"/>
      <c r="AD73" s="8"/>
      <c r="AE73" s="8"/>
      <c r="AF73" s="1"/>
      <c r="AG73" s="1"/>
      <c r="AH73" s="1"/>
      <c r="AI73" s="1"/>
      <c r="AJ73" s="1"/>
      <c r="AK73" s="1"/>
      <c r="AL73" s="8"/>
      <c r="AM73" s="1"/>
      <c r="AN73" s="1"/>
      <c r="AO73" s="1"/>
      <c r="AP73" s="50"/>
      <c r="AQ73" s="1"/>
      <c r="AR73" s="1"/>
      <c r="AS73" s="1"/>
      <c r="AT73" s="1"/>
      <c r="AU73" s="1"/>
      <c r="AV73" s="1"/>
      <c r="AW73" s="1"/>
      <c r="AX73" s="1"/>
      <c r="AY73" s="1"/>
      <c r="AZ73" s="1"/>
      <c r="BA73" s="1"/>
      <c r="BB73" s="1"/>
      <c r="BC73" s="1"/>
      <c r="BD73" s="1"/>
      <c r="BE73" s="1"/>
      <c r="BF73" s="1"/>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1"/>
      <c r="CG73" s="8"/>
      <c r="CH73" s="1"/>
    </row>
    <row r="74" spans="2:86" s="211" customFormat="1" ht="19.149999999999999" thickBot="1">
      <c r="B74" s="141" t="s">
        <v>196</v>
      </c>
      <c r="C74" s="54"/>
      <c r="D74" s="55"/>
      <c r="E74" s="55"/>
      <c r="F74" s="55"/>
      <c r="G74" s="55"/>
      <c r="H74" s="55"/>
      <c r="I74" s="55"/>
      <c r="J74" s="55"/>
      <c r="K74" s="8"/>
      <c r="L74" s="8"/>
      <c r="M74" s="8"/>
      <c r="N74" s="8"/>
      <c r="O74" s="8"/>
      <c r="P74" s="8"/>
      <c r="Q74" s="1"/>
      <c r="R74" s="1"/>
      <c r="S74" s="1"/>
      <c r="T74" s="1"/>
      <c r="U74" s="1"/>
      <c r="V74" s="1"/>
      <c r="W74" s="1"/>
      <c r="X74" s="1"/>
      <c r="Y74" s="8"/>
      <c r="Z74" s="8"/>
      <c r="AA74" s="8"/>
      <c r="AB74" s="8"/>
      <c r="AC74" s="8"/>
      <c r="AD74" s="8"/>
      <c r="AE74" s="8"/>
      <c r="AF74" s="1"/>
      <c r="AG74" s="1"/>
      <c r="AH74" s="1"/>
      <c r="AI74" s="1"/>
      <c r="AJ74" s="1"/>
      <c r="AK74" s="1"/>
      <c r="AL74" s="8"/>
      <c r="AM74" s="1"/>
      <c r="AN74" s="1"/>
      <c r="AO74" s="1"/>
      <c r="AP74" s="50"/>
      <c r="AQ74" s="1"/>
      <c r="AR74" s="1"/>
      <c r="AS74" s="1"/>
      <c r="AT74" s="1"/>
      <c r="AU74" s="1"/>
      <c r="AV74" s="1"/>
      <c r="AW74" s="1"/>
      <c r="AX74" s="1"/>
      <c r="AY74" s="1"/>
      <c r="AZ74" s="1"/>
      <c r="BA74" s="1"/>
      <c r="BB74" s="1"/>
      <c r="BC74" s="1"/>
      <c r="BD74" s="1"/>
      <c r="BE74" s="1"/>
      <c r="BF74" s="1"/>
      <c r="BG74" s="8"/>
      <c r="BH74" s="8"/>
      <c r="BI74" s="8"/>
      <c r="BJ74" s="8"/>
      <c r="BK74" s="8"/>
      <c r="BL74" s="8"/>
      <c r="BM74" s="8"/>
      <c r="BN74" s="8"/>
      <c r="BO74" s="8"/>
      <c r="BP74" s="8"/>
      <c r="BQ74" s="8"/>
      <c r="BR74" s="8"/>
      <c r="BS74" s="8"/>
      <c r="BT74" s="8"/>
      <c r="BU74" s="8"/>
      <c r="BV74" s="8"/>
      <c r="BW74" s="8"/>
      <c r="BX74" s="8"/>
      <c r="BY74" s="8"/>
      <c r="BZ74" s="8"/>
      <c r="CA74" s="8"/>
      <c r="CB74" s="1"/>
      <c r="CC74" s="8"/>
      <c r="CD74" s="1"/>
      <c r="CE74" s="8"/>
      <c r="CF74" s="1"/>
      <c r="CG74" s="8"/>
      <c r="CH74" s="1"/>
    </row>
    <row r="75" spans="2:86" s="211" customFormat="1" ht="16.149999999999999">
      <c r="B75" s="62"/>
      <c r="C75" s="63"/>
      <c r="D75" s="63"/>
      <c r="E75" s="116" t="s">
        <v>197</v>
      </c>
      <c r="F75" s="63"/>
      <c r="G75" s="64" t="s">
        <v>195</v>
      </c>
      <c r="H75" s="64"/>
      <c r="I75" s="64"/>
      <c r="J75" s="64"/>
      <c r="K75" s="65"/>
      <c r="L75" s="8"/>
      <c r="M75" s="8"/>
      <c r="N75" s="8"/>
      <c r="O75" s="8"/>
      <c r="P75" s="8"/>
      <c r="Q75" s="1"/>
      <c r="R75" s="1"/>
      <c r="S75" s="1"/>
      <c r="T75" s="1"/>
      <c r="U75" s="1"/>
      <c r="V75" s="1"/>
      <c r="W75" s="1"/>
      <c r="X75" s="1"/>
      <c r="Y75" s="8"/>
      <c r="Z75" s="8"/>
      <c r="AA75" s="8"/>
      <c r="AB75" s="8"/>
      <c r="AC75" s="8"/>
      <c r="AD75" s="8"/>
      <c r="AE75" s="8"/>
      <c r="AF75" s="1"/>
      <c r="AG75" s="1"/>
      <c r="AH75" s="1"/>
      <c r="AI75" s="1"/>
      <c r="AJ75" s="1"/>
      <c r="AK75" s="1"/>
      <c r="AL75" s="8"/>
      <c r="AM75" s="1"/>
      <c r="AN75" s="1"/>
      <c r="AO75" s="1"/>
      <c r="AP75" s="50"/>
      <c r="AQ75" s="1"/>
      <c r="AR75" s="1"/>
      <c r="AS75" s="1"/>
      <c r="AT75" s="1"/>
      <c r="AU75" s="1"/>
      <c r="AV75" s="1"/>
      <c r="AW75" s="1"/>
      <c r="AX75" s="1"/>
      <c r="AY75" s="1"/>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1"/>
      <c r="CC75" s="8"/>
      <c r="CD75" s="1"/>
      <c r="CE75" s="8"/>
      <c r="CF75" s="1"/>
      <c r="CG75" s="8"/>
      <c r="CH75" s="1"/>
    </row>
    <row r="76" spans="2:86" s="211" customFormat="1" ht="16.149999999999999">
      <c r="B76" s="66"/>
      <c r="C76" s="129"/>
      <c r="D76" s="67"/>
      <c r="E76" s="68"/>
      <c r="F76" s="68" t="s">
        <v>81</v>
      </c>
      <c r="G76" s="68" t="s">
        <v>82</v>
      </c>
      <c r="H76" s="68" t="s">
        <v>83</v>
      </c>
      <c r="I76" s="68" t="s">
        <v>84</v>
      </c>
      <c r="J76" s="68" t="s">
        <v>85</v>
      </c>
      <c r="K76" s="69" t="s">
        <v>86</v>
      </c>
      <c r="L76" s="8"/>
      <c r="M76" s="8"/>
      <c r="N76" s="8"/>
      <c r="O76" s="8"/>
      <c r="P76" s="8"/>
      <c r="Q76" s="1"/>
      <c r="R76" s="1"/>
      <c r="S76" s="1"/>
      <c r="T76" s="1"/>
      <c r="U76" s="1"/>
      <c r="V76" s="1"/>
      <c r="W76" s="1"/>
      <c r="X76" s="1"/>
      <c r="Y76" s="8"/>
      <c r="Z76" s="8"/>
      <c r="AA76" s="8"/>
      <c r="AB76" s="8"/>
      <c r="AC76" s="8"/>
      <c r="AD76" s="8"/>
      <c r="AE76" s="8"/>
      <c r="AF76" s="1"/>
      <c r="AG76" s="1"/>
      <c r="AH76" s="1"/>
      <c r="AI76" s="1"/>
      <c r="AJ76" s="1"/>
      <c r="AK76" s="1"/>
      <c r="AL76" s="8"/>
      <c r="AM76" s="1"/>
      <c r="AN76" s="1"/>
      <c r="AO76" s="1"/>
      <c r="AP76" s="50"/>
      <c r="AQ76" s="1"/>
      <c r="AR76" s="1"/>
      <c r="AS76" s="1"/>
      <c r="AT76" s="1"/>
      <c r="AU76" s="1"/>
      <c r="AV76" s="1"/>
      <c r="AW76" s="1"/>
      <c r="AX76" s="1"/>
      <c r="AY76" s="1"/>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1"/>
      <c r="CC76" s="8"/>
      <c r="CD76" s="1"/>
      <c r="CE76" s="8"/>
      <c r="CF76" s="1"/>
      <c r="CG76" s="8"/>
      <c r="CH76" s="1"/>
    </row>
    <row r="77" spans="2:86" s="211" customFormat="1" ht="17.649999999999999" customHeight="1">
      <c r="B77" s="117" t="s">
        <v>198</v>
      </c>
      <c r="C77" s="128"/>
      <c r="D77" s="118"/>
      <c r="E77" s="70" t="s">
        <v>199</v>
      </c>
      <c r="F77" s="70" t="str">
        <f>_xlfn.IFNA(AU82,"")</f>
        <v/>
      </c>
      <c r="G77" s="70" t="str">
        <f>_xlfn.IFNA(AU83,"")</f>
        <v/>
      </c>
      <c r="H77" s="70" t="str">
        <f>_xlfn.IFNA(AU84,"")</f>
        <v/>
      </c>
      <c r="I77" s="70" t="str">
        <f>_xlfn.IFNA(AU85,"")</f>
        <v/>
      </c>
      <c r="J77" s="70" t="str">
        <f>_xlfn.IFNA(AU86,"")</f>
        <v/>
      </c>
      <c r="K77" s="70" t="str">
        <f>_xlfn.IFNA(AU87,"")</f>
        <v/>
      </c>
      <c r="L77" s="8"/>
      <c r="M77" s="8"/>
      <c r="N77" s="8"/>
      <c r="O77" s="8"/>
      <c r="P77" s="8"/>
      <c r="Q77" s="1"/>
      <c r="R77" s="1"/>
      <c r="S77" s="1"/>
      <c r="T77" s="1"/>
      <c r="U77" s="1"/>
      <c r="V77" s="1"/>
      <c r="W77" s="1"/>
      <c r="X77" s="1"/>
      <c r="Y77" s="8"/>
      <c r="Z77" s="8"/>
      <c r="AA77" s="8"/>
      <c r="AB77" s="8"/>
      <c r="AC77" s="8"/>
      <c r="AD77" s="8"/>
      <c r="AE77" s="8"/>
      <c r="AF77" s="1"/>
      <c r="AG77" s="1"/>
      <c r="AH77" s="1"/>
      <c r="AI77" s="1"/>
      <c r="AJ77" s="1"/>
      <c r="AK77" s="1"/>
      <c r="AL77" s="1"/>
      <c r="AM77" s="1"/>
      <c r="AN77" s="8"/>
      <c r="AO77" s="1"/>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1"/>
      <c r="CC77" s="8"/>
      <c r="CD77" s="1"/>
      <c r="CE77" s="8"/>
      <c r="CF77" s="1"/>
      <c r="CG77" s="8"/>
      <c r="CH77" s="1"/>
    </row>
    <row r="78" spans="2:86" s="211" customFormat="1" ht="17.649999999999999" customHeight="1">
      <c r="B78" s="119"/>
      <c r="C78" s="130"/>
      <c r="D78" s="120"/>
      <c r="E78" s="71" t="s">
        <v>75</v>
      </c>
      <c r="F78" s="71"/>
      <c r="G78" s="72" t="str">
        <f>_xlfn.IFNA(AT83,"")</f>
        <v/>
      </c>
      <c r="H78" s="72" t="str">
        <f>_xlfn.IFNA(AT84,"")</f>
        <v/>
      </c>
      <c r="I78" s="72" t="str">
        <f>_xlfn.IFNA(AT85,"")</f>
        <v/>
      </c>
      <c r="J78" s="72" t="str">
        <f>_xlfn.IFNA(AT86,"")</f>
        <v/>
      </c>
      <c r="K78" s="72" t="str">
        <f>_xlfn.IFNA(AT87,"")</f>
        <v/>
      </c>
      <c r="L78" s="8"/>
      <c r="M78" s="8"/>
      <c r="N78" s="8"/>
      <c r="O78" s="8"/>
      <c r="P78" s="8"/>
      <c r="Q78" s="1"/>
      <c r="R78" s="1"/>
      <c r="S78" s="1"/>
      <c r="T78" s="1"/>
      <c r="U78" s="1"/>
      <c r="V78" s="1"/>
      <c r="W78" s="1"/>
      <c r="X78" s="1"/>
      <c r="Y78" s="8"/>
      <c r="Z78" s="8"/>
      <c r="AA78" s="8"/>
      <c r="AB78" s="8"/>
      <c r="AC78" s="8"/>
      <c r="AD78" s="8"/>
      <c r="AE78" s="8"/>
      <c r="AF78" s="1"/>
      <c r="AG78" s="1"/>
      <c r="AH78" s="8"/>
      <c r="AI78" s="8"/>
      <c r="AJ78" s="1"/>
      <c r="AK78" s="1"/>
      <c r="AL78" s="1"/>
      <c r="AM78" s="1"/>
      <c r="AN78" s="1"/>
      <c r="AO78" s="1"/>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1"/>
      <c r="CC78" s="8"/>
      <c r="CD78" s="1"/>
      <c r="CE78" s="8"/>
      <c r="CF78" s="1"/>
      <c r="CG78" s="8"/>
      <c r="CH78" s="1"/>
    </row>
    <row r="79" spans="2:86" s="211" customFormat="1" ht="17.649999999999999" customHeight="1">
      <c r="B79" s="117" t="s">
        <v>200</v>
      </c>
      <c r="C79" s="128"/>
      <c r="D79" s="118"/>
      <c r="E79" s="73" t="s">
        <v>199</v>
      </c>
      <c r="F79" s="70" t="str">
        <f>_xlfn.IFNA(AW82,"")</f>
        <v/>
      </c>
      <c r="G79" s="70" t="str">
        <f>_xlfn.IFNA(AW83,"")</f>
        <v/>
      </c>
      <c r="H79" s="70" t="str">
        <f>_xlfn.IFNA(AW84,"")</f>
        <v/>
      </c>
      <c r="I79" s="70" t="str">
        <f>_xlfn.IFNA(AW85,"")</f>
        <v/>
      </c>
      <c r="J79" s="70" t="str">
        <f>_xlfn.IFNA(AW86,"")</f>
        <v/>
      </c>
      <c r="K79" s="70" t="str">
        <f>_xlfn.IFNA(AW87,"")</f>
        <v/>
      </c>
      <c r="L79" s="8"/>
      <c r="M79" s="8"/>
      <c r="N79" s="8"/>
      <c r="O79" s="8"/>
      <c r="P79" s="8"/>
      <c r="Q79" s="1"/>
      <c r="R79" s="1"/>
      <c r="S79" s="1"/>
      <c r="T79" s="1"/>
      <c r="U79" s="1"/>
      <c r="V79" s="1"/>
      <c r="W79" s="1"/>
      <c r="X79" s="1"/>
      <c r="Y79" s="8"/>
      <c r="Z79" s="8"/>
      <c r="AA79" s="8"/>
      <c r="AB79" s="8"/>
      <c r="AC79" s="8"/>
      <c r="AD79" s="8"/>
      <c r="AE79" s="8"/>
      <c r="AF79" s="1"/>
      <c r="AG79" s="1"/>
      <c r="AH79" s="8"/>
      <c r="AI79" s="8"/>
      <c r="AJ79" s="1"/>
      <c r="AK79" s="1"/>
      <c r="AL79" s="1"/>
      <c r="AM79" s="1"/>
      <c r="AN79" s="1"/>
      <c r="AO79" s="1"/>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1"/>
      <c r="CC79" s="8"/>
      <c r="CD79" s="1"/>
      <c r="CE79" s="8"/>
      <c r="CF79" s="1"/>
      <c r="CG79" s="8"/>
      <c r="CH79" s="1"/>
    </row>
    <row r="80" spans="2:86" s="211" customFormat="1" ht="17.649999999999999" customHeight="1">
      <c r="B80" s="119"/>
      <c r="C80" s="130"/>
      <c r="D80" s="120"/>
      <c r="E80" s="71" t="s">
        <v>75</v>
      </c>
      <c r="F80" s="71"/>
      <c r="G80" s="72" t="str">
        <f>_xlfn.IFNA(AV83,"")</f>
        <v/>
      </c>
      <c r="H80" s="72" t="str">
        <f>_xlfn.IFNA(AV84,"")</f>
        <v/>
      </c>
      <c r="I80" s="72" t="str">
        <f>_xlfn.IFNA(AV85,"")</f>
        <v/>
      </c>
      <c r="J80" s="72" t="str">
        <f>_xlfn.IFNA(AV86,"")</f>
        <v/>
      </c>
      <c r="K80" s="72" t="str">
        <f>_xlfn.IFNA(AV87,"")</f>
        <v/>
      </c>
      <c r="L80" s="8"/>
      <c r="M80" s="8"/>
      <c r="N80" s="8"/>
      <c r="O80" s="8"/>
      <c r="P80" s="8"/>
      <c r="Q80" s="1"/>
      <c r="R80" s="1"/>
      <c r="S80" s="1"/>
      <c r="T80" s="1"/>
      <c r="U80" s="1"/>
      <c r="V80" s="1"/>
      <c r="W80" s="1"/>
      <c r="X80" s="1"/>
      <c r="Y80" s="8"/>
      <c r="Z80" s="8"/>
      <c r="AA80" s="8"/>
      <c r="AB80" s="8"/>
      <c r="AC80" s="8"/>
      <c r="AD80" s="8"/>
      <c r="AE80" s="8"/>
      <c r="AF80" s="1"/>
      <c r="AG80" s="1"/>
      <c r="AH80" s="8"/>
      <c r="AI80" s="8"/>
      <c r="AJ80" s="1"/>
      <c r="AK80" s="1"/>
      <c r="AL80" s="1"/>
      <c r="AM80" s="1"/>
      <c r="AN80" s="1"/>
      <c r="AO80" s="1"/>
      <c r="AP80" s="1"/>
      <c r="AQ80" s="75" t="s">
        <v>203</v>
      </c>
      <c r="AR80" s="5"/>
      <c r="AS80" s="5"/>
      <c r="AT80" s="5"/>
      <c r="AU80" s="5"/>
      <c r="AV80" s="5"/>
      <c r="AW80" s="6"/>
      <c r="AX80" s="5"/>
      <c r="AY80" s="5"/>
      <c r="AZ80" s="8"/>
      <c r="BA80" s="1"/>
      <c r="BB80" s="1"/>
      <c r="BC80" s="1"/>
      <c r="BD80" s="1"/>
      <c r="BE80" s="1"/>
      <c r="BF80" s="1"/>
      <c r="BG80" s="8"/>
      <c r="BH80" s="8"/>
      <c r="BI80" s="8"/>
      <c r="BJ80" s="8"/>
      <c r="BK80" s="8"/>
      <c r="BL80" s="8"/>
      <c r="BM80" s="8"/>
      <c r="BN80" s="8"/>
      <c r="BO80" s="8"/>
      <c r="BP80" s="8"/>
      <c r="BQ80" s="8"/>
      <c r="BR80" s="8"/>
      <c r="BS80" s="8"/>
      <c r="BT80" s="8"/>
      <c r="BU80" s="8"/>
      <c r="BV80" s="8"/>
      <c r="BW80" s="8"/>
      <c r="BX80" s="8"/>
      <c r="BY80" s="8"/>
      <c r="BZ80" s="8"/>
      <c r="CA80" s="8"/>
      <c r="CB80" s="1"/>
      <c r="CC80" s="8"/>
      <c r="CD80" s="1"/>
      <c r="CE80" s="8"/>
      <c r="CF80" s="1"/>
      <c r="CG80" s="8"/>
      <c r="CH80" s="1"/>
    </row>
    <row r="81" spans="2:52" ht="17.649999999999999" customHeight="1">
      <c r="B81" s="117" t="s">
        <v>201</v>
      </c>
      <c r="C81" s="128"/>
      <c r="D81" s="118"/>
      <c r="E81" s="73" t="s">
        <v>199</v>
      </c>
      <c r="F81" s="70" t="str">
        <f>_xlfn.IFNA(AY82,"")</f>
        <v/>
      </c>
      <c r="G81" s="70" t="str">
        <f>_xlfn.IFNA(AY83,"")</f>
        <v/>
      </c>
      <c r="H81" s="70" t="str">
        <f>_xlfn.IFNA(AY84,"")</f>
        <v/>
      </c>
      <c r="I81" s="70" t="str">
        <f>_xlfn.IFNA(AY85,"")</f>
        <v/>
      </c>
      <c r="J81" s="70" t="str">
        <f>_xlfn.IFNA(AY86,"")</f>
        <v/>
      </c>
      <c r="K81" s="70" t="str">
        <f>_xlfn.IFNA(AY87,"")</f>
        <v/>
      </c>
      <c r="L81" s="8"/>
      <c r="M81" s="8"/>
      <c r="N81" s="8"/>
      <c r="O81" s="8"/>
      <c r="P81" s="8"/>
      <c r="Q81" s="1"/>
      <c r="R81" s="1"/>
      <c r="S81" s="1"/>
      <c r="T81" s="1"/>
      <c r="U81" s="1"/>
      <c r="V81" s="1"/>
      <c r="W81" s="1"/>
      <c r="X81" s="1"/>
      <c r="Y81" s="8"/>
      <c r="Z81" s="8"/>
      <c r="AA81" s="8"/>
      <c r="AB81" s="8"/>
      <c r="AC81" s="8"/>
      <c r="AD81" s="8"/>
      <c r="AE81" s="8"/>
      <c r="AF81" s="1"/>
      <c r="AG81" s="1"/>
      <c r="AH81" s="8"/>
      <c r="AI81" s="8"/>
      <c r="AJ81" s="1"/>
      <c r="AK81" s="1"/>
      <c r="AL81" s="1"/>
      <c r="AM81" s="1"/>
      <c r="AN81" s="1"/>
      <c r="AO81" s="1"/>
      <c r="AP81" s="1"/>
      <c r="AQ81" s="76" t="s">
        <v>78</v>
      </c>
      <c r="AR81" s="76" t="s">
        <v>204</v>
      </c>
      <c r="AS81" s="76" t="s">
        <v>205</v>
      </c>
      <c r="AT81" s="76" t="s">
        <v>206</v>
      </c>
      <c r="AU81" s="76" t="s">
        <v>207</v>
      </c>
      <c r="AV81" s="76" t="s">
        <v>208</v>
      </c>
      <c r="AW81" s="77" t="s">
        <v>209</v>
      </c>
      <c r="AX81" s="76" t="s">
        <v>210</v>
      </c>
      <c r="AY81" s="76" t="s">
        <v>211</v>
      </c>
      <c r="AZ81" s="8"/>
    </row>
    <row r="82" spans="2:52" ht="17.649999999999999" customHeight="1">
      <c r="B82" s="119"/>
      <c r="C82" s="128"/>
      <c r="D82" s="127"/>
      <c r="E82" s="71" t="s">
        <v>75</v>
      </c>
      <c r="F82" s="71"/>
      <c r="G82" s="72" t="str">
        <f>_xlfn.IFNA(AX83,"")</f>
        <v/>
      </c>
      <c r="H82" s="72" t="str">
        <f>_xlfn.IFNA(AX84,"")</f>
        <v/>
      </c>
      <c r="I82" s="72" t="str">
        <f>_xlfn.IFNA(AX85,"")</f>
        <v/>
      </c>
      <c r="J82" s="72" t="str">
        <f>_xlfn.IFNA(AX86,"")</f>
        <v/>
      </c>
      <c r="K82" s="72" t="str">
        <f>_xlfn.IFNA(AX87,"")</f>
        <v/>
      </c>
      <c r="L82" s="8"/>
      <c r="M82" s="8"/>
      <c r="N82" s="8"/>
      <c r="O82" s="8"/>
      <c r="P82" s="8"/>
      <c r="Q82" s="1"/>
      <c r="R82" s="1"/>
      <c r="S82" s="1"/>
      <c r="T82" s="1"/>
      <c r="U82" s="1"/>
      <c r="V82" s="1"/>
      <c r="W82" s="1"/>
      <c r="X82" s="1"/>
      <c r="Y82" s="8"/>
      <c r="Z82" s="8"/>
      <c r="AA82" s="8"/>
      <c r="AB82" s="8"/>
      <c r="AC82" s="8"/>
      <c r="AD82" s="8"/>
      <c r="AE82" s="8"/>
      <c r="AF82" s="1"/>
      <c r="AG82" s="1"/>
      <c r="AH82" s="8"/>
      <c r="AI82" s="8"/>
      <c r="AJ82" s="1"/>
      <c r="AK82" s="1"/>
      <c r="AL82" s="1"/>
      <c r="AM82" s="1"/>
      <c r="AN82" s="1"/>
      <c r="AO82" s="1"/>
      <c r="AP82" s="1"/>
      <c r="AQ82" s="76" t="s">
        <v>81</v>
      </c>
      <c r="AR82" s="78"/>
      <c r="AS82" s="79" t="e">
        <f>IF(BE34="",NA(),BE34)</f>
        <v>#N/A</v>
      </c>
      <c r="AT82" s="80"/>
      <c r="AU82" s="79" t="e">
        <f>IF(BE35="",NA(),BE35)</f>
        <v>#N/A</v>
      </c>
      <c r="AV82" s="80"/>
      <c r="AW82" s="79" t="e">
        <f>IF(BE36="",NA(),BE36)</f>
        <v>#N/A</v>
      </c>
      <c r="AX82" s="80"/>
      <c r="AY82" s="79" t="e">
        <f>IF(BE37="",NA(),BE37)</f>
        <v>#N/A</v>
      </c>
      <c r="AZ82" s="8"/>
    </row>
    <row r="83" spans="2:52" ht="17.649999999999999" customHeight="1">
      <c r="B83" s="114" t="s">
        <v>202</v>
      </c>
      <c r="C83" s="131"/>
      <c r="D83" s="134"/>
      <c r="E83" s="133" t="s">
        <v>199</v>
      </c>
      <c r="F83" s="70" t="str">
        <f>_xlfn.IFNA(AS82,"")</f>
        <v/>
      </c>
      <c r="G83" s="70" t="str">
        <f>_xlfn.IFNA(AS83,"")</f>
        <v/>
      </c>
      <c r="H83" s="70" t="str">
        <f>_xlfn.IFNA(AS84,"")</f>
        <v/>
      </c>
      <c r="I83" s="70" t="str">
        <f>_xlfn.IFNA(AS85,"")</f>
        <v/>
      </c>
      <c r="J83" s="70" t="str">
        <f>_xlfn.IFNA(AS86,"")</f>
        <v/>
      </c>
      <c r="K83" s="70" t="str">
        <f>_xlfn.IFNA(AS87,"")</f>
        <v/>
      </c>
      <c r="L83" s="8"/>
      <c r="M83" s="8"/>
      <c r="N83" s="8"/>
      <c r="O83" s="8"/>
      <c r="P83" s="8"/>
      <c r="Q83" s="1"/>
      <c r="R83" s="1"/>
      <c r="S83" s="1"/>
      <c r="T83" s="1"/>
      <c r="U83" s="1"/>
      <c r="V83" s="1"/>
      <c r="W83" s="1"/>
      <c r="X83" s="1"/>
      <c r="Y83" s="8"/>
      <c r="Z83" s="8"/>
      <c r="AA83" s="8"/>
      <c r="AB83" s="8"/>
      <c r="AC83" s="8"/>
      <c r="AD83" s="8"/>
      <c r="AE83" s="8"/>
      <c r="AF83" s="1"/>
      <c r="AG83" s="1"/>
      <c r="AH83" s="8"/>
      <c r="AI83" s="8"/>
      <c r="AJ83" s="1"/>
      <c r="AK83" s="1"/>
      <c r="AL83" s="1"/>
      <c r="AM83" s="1"/>
      <c r="AN83" s="1"/>
      <c r="AO83" s="1"/>
      <c r="AP83" s="1"/>
      <c r="AQ83" s="76" t="s">
        <v>82</v>
      </c>
      <c r="AR83" s="81" t="e">
        <f>IF(BQ34="",NA(),BQ34)</f>
        <v>#N/A</v>
      </c>
      <c r="AS83" s="79" t="e">
        <f>IF(BF34="",NA(),BF34)</f>
        <v>#N/A</v>
      </c>
      <c r="AT83" s="81" t="e">
        <f>IF(BQ35="",NA(),BQ35)</f>
        <v>#N/A</v>
      </c>
      <c r="AU83" s="79" t="e">
        <f>IF(BF35="",NA(),BF35)</f>
        <v>#N/A</v>
      </c>
      <c r="AV83" s="81" t="e">
        <f>IF(BQ36="",NA(),BQ36)</f>
        <v>#N/A</v>
      </c>
      <c r="AW83" s="79" t="e">
        <f>IF(BF36="",NA(),BF36)</f>
        <v>#N/A</v>
      </c>
      <c r="AX83" s="81" t="e">
        <f>IF(BQ37="",NA(),BQ37)</f>
        <v>#N/A</v>
      </c>
      <c r="AY83" s="79" t="e">
        <f>IF(BF37="",NA(),BF37)</f>
        <v>#N/A</v>
      </c>
      <c r="AZ83" s="8"/>
    </row>
    <row r="84" spans="2:52" ht="17.649999999999999" customHeight="1">
      <c r="B84" s="115"/>
      <c r="C84" s="132"/>
      <c r="D84" s="131"/>
      <c r="E84" s="135" t="s">
        <v>75</v>
      </c>
      <c r="F84" s="71"/>
      <c r="G84" s="74" t="str">
        <f>_xlfn.IFNA(AR83,"")</f>
        <v/>
      </c>
      <c r="H84" s="74" t="str">
        <f>_xlfn.IFNA(AR84,"")</f>
        <v/>
      </c>
      <c r="I84" s="74" t="str">
        <f>_xlfn.IFNA(AR85,"")</f>
        <v/>
      </c>
      <c r="J84" s="74" t="str">
        <f>_xlfn.IFNA(AR86,"")</f>
        <v/>
      </c>
      <c r="K84" s="74" t="str">
        <f>_xlfn.IFNA(AR87,"")</f>
        <v/>
      </c>
      <c r="L84" s="8"/>
      <c r="M84" s="8"/>
      <c r="N84" s="8"/>
      <c r="O84" s="8"/>
      <c r="P84" s="8"/>
      <c r="Q84" s="1"/>
      <c r="R84" s="1"/>
      <c r="S84" s="1"/>
      <c r="T84" s="1"/>
      <c r="U84" s="1"/>
      <c r="V84" s="1"/>
      <c r="W84" s="1"/>
      <c r="X84" s="1"/>
      <c r="Y84" s="8"/>
      <c r="Z84" s="8"/>
      <c r="AA84" s="8"/>
      <c r="AB84" s="8"/>
      <c r="AC84" s="8"/>
      <c r="AD84" s="8"/>
      <c r="AE84" s="8"/>
      <c r="AF84" s="1"/>
      <c r="AG84" s="1"/>
      <c r="AH84" s="8"/>
      <c r="AI84" s="8"/>
      <c r="AJ84" s="8"/>
      <c r="AK84" s="8"/>
      <c r="AL84" s="8"/>
      <c r="AM84" s="1"/>
      <c r="AN84" s="1"/>
      <c r="AO84" s="1"/>
      <c r="AP84" s="1"/>
      <c r="AQ84" s="76" t="s">
        <v>83</v>
      </c>
      <c r="AR84" s="81" t="e">
        <f>IF(BR34="",NA(),BR34)</f>
        <v>#N/A</v>
      </c>
      <c r="AS84" s="79" t="e">
        <f>IF(BG34="",NA(),BG34)</f>
        <v>#N/A</v>
      </c>
      <c r="AT84" s="81" t="e">
        <f>IF(BR35="",NA(),BR35)</f>
        <v>#N/A</v>
      </c>
      <c r="AU84" s="79" t="e">
        <f>IF(BG35="",NA(),BG35)</f>
        <v>#N/A</v>
      </c>
      <c r="AV84" s="81" t="e">
        <f>IF(BR36="",NA(),BR36)</f>
        <v>#N/A</v>
      </c>
      <c r="AW84" s="79" t="e">
        <f>IF(BG36="",NA(),BG36)</f>
        <v>#N/A</v>
      </c>
      <c r="AX84" s="81" t="e">
        <f>IF(BR37="",NA(),BR37)</f>
        <v>#N/A</v>
      </c>
      <c r="AY84" s="79" t="e">
        <f>IF(BG37="",NA(),BG37)</f>
        <v>#N/A</v>
      </c>
      <c r="AZ84" s="8"/>
    </row>
    <row r="85" spans="2:52" ht="13.9">
      <c r="B85" s="1"/>
      <c r="C85" s="1"/>
      <c r="D85" s="1"/>
      <c r="E85" s="1"/>
      <c r="F85" s="1"/>
      <c r="G85" s="1"/>
      <c r="H85" s="8"/>
      <c r="I85" s="8"/>
      <c r="J85" s="8"/>
      <c r="K85" s="8"/>
      <c r="L85" s="8"/>
      <c r="M85" s="8"/>
      <c r="N85" s="8"/>
      <c r="O85" s="8"/>
      <c r="P85" s="8"/>
      <c r="Q85" s="1"/>
      <c r="R85" s="1"/>
      <c r="S85" s="1"/>
      <c r="T85" s="1"/>
      <c r="U85" s="1"/>
      <c r="V85" s="1"/>
      <c r="W85" s="1"/>
      <c r="X85" s="1"/>
      <c r="Y85" s="8"/>
      <c r="Z85" s="8"/>
      <c r="AA85" s="8"/>
      <c r="AB85" s="8"/>
      <c r="AC85" s="8"/>
      <c r="AD85" s="8"/>
      <c r="AE85" s="8"/>
      <c r="AF85" s="1"/>
      <c r="AG85" s="1"/>
      <c r="AH85" s="8"/>
      <c r="AI85" s="8"/>
      <c r="AJ85" s="8"/>
      <c r="AK85" s="8"/>
      <c r="AL85" s="8"/>
      <c r="AM85" s="1"/>
      <c r="AN85" s="1"/>
      <c r="AO85" s="1"/>
      <c r="AP85" s="1"/>
      <c r="AQ85" s="76" t="s">
        <v>84</v>
      </c>
      <c r="AR85" s="81" t="e">
        <f>IF(BS34="",NA(),BS34)</f>
        <v>#N/A</v>
      </c>
      <c r="AS85" s="79" t="e">
        <f>IF(BH34="",NA(),BH34)</f>
        <v>#N/A</v>
      </c>
      <c r="AT85" s="82" t="e">
        <f>IF(BS35="",NA(),BS35)</f>
        <v>#N/A</v>
      </c>
      <c r="AU85" s="79" t="e">
        <f>IF(BH35="",NA(),BH35)</f>
        <v>#N/A</v>
      </c>
      <c r="AV85" s="82" t="e">
        <f>IF(BS36="",NA(),BS36)</f>
        <v>#N/A</v>
      </c>
      <c r="AW85" s="79" t="e">
        <f>IF(BH36="",NA(),BH36)</f>
        <v>#N/A</v>
      </c>
      <c r="AX85" s="82" t="e">
        <f>IF(BS37="",NA(),BS37)</f>
        <v>#N/A</v>
      </c>
      <c r="AY85" s="79" t="e">
        <f>IF(BH37="",NA(),BH37)</f>
        <v>#N/A</v>
      </c>
      <c r="AZ85" s="8"/>
    </row>
    <row r="86" spans="2:52" ht="13.9">
      <c r="B86" s="1"/>
      <c r="C86" s="1"/>
      <c r="D86" s="1"/>
      <c r="E86" s="1"/>
      <c r="F86" s="1"/>
      <c r="G86" s="1"/>
      <c r="H86" s="8"/>
      <c r="I86" s="8"/>
      <c r="J86" s="8"/>
      <c r="K86" s="8"/>
      <c r="L86" s="8"/>
      <c r="M86" s="8"/>
      <c r="N86" s="8"/>
      <c r="O86" s="8"/>
      <c r="P86" s="8"/>
      <c r="Q86" s="1"/>
      <c r="R86" s="1"/>
      <c r="S86" s="1"/>
      <c r="T86" s="1"/>
      <c r="U86" s="1"/>
      <c r="V86" s="1"/>
      <c r="W86" s="1"/>
      <c r="X86" s="1"/>
      <c r="Y86" s="8"/>
      <c r="Z86" s="8"/>
      <c r="AA86" s="8"/>
      <c r="AB86" s="8"/>
      <c r="AC86" s="8"/>
      <c r="AD86" s="8"/>
      <c r="AE86" s="8"/>
      <c r="AF86" s="1"/>
      <c r="AG86" s="1"/>
      <c r="AH86" s="8"/>
      <c r="AI86" s="8"/>
      <c r="AJ86" s="8"/>
      <c r="AK86" s="8"/>
      <c r="AL86" s="8"/>
      <c r="AM86" s="1"/>
      <c r="AN86" s="1"/>
      <c r="AO86" s="1"/>
      <c r="AP86" s="1"/>
      <c r="AQ86" s="76" t="s">
        <v>85</v>
      </c>
      <c r="AR86" s="81" t="e">
        <f>IF(BT34="",NA(),BT34)</f>
        <v>#N/A</v>
      </c>
      <c r="AS86" s="79" t="e">
        <f>IF(BI34="",NA(),BI34)</f>
        <v>#N/A</v>
      </c>
      <c r="AT86" s="82" t="e">
        <f>IF(BT35="",NA(),BT35)</f>
        <v>#N/A</v>
      </c>
      <c r="AU86" s="79" t="e">
        <f>IF(BI35="",NA(),BI35)</f>
        <v>#N/A</v>
      </c>
      <c r="AV86" s="82" t="e">
        <f>IF(BT36="",NA(),BT36)</f>
        <v>#N/A</v>
      </c>
      <c r="AW86" s="79" t="e">
        <f>IF(BI36="",NA(),BI36)</f>
        <v>#N/A</v>
      </c>
      <c r="AX86" s="82" t="e">
        <f>IF(BT37="",NA(),BT37)</f>
        <v>#N/A</v>
      </c>
      <c r="AY86" s="79" t="e">
        <f>IF(BI37="",NA(),BI37)</f>
        <v>#N/A</v>
      </c>
      <c r="AZ86" s="8"/>
    </row>
    <row r="87" spans="2:52" ht="13.9">
      <c r="B87" s="1"/>
      <c r="C87" s="1"/>
      <c r="D87" s="1"/>
      <c r="E87" s="1"/>
      <c r="F87" s="1"/>
      <c r="G87" s="1"/>
      <c r="H87" s="8"/>
      <c r="I87" s="8"/>
      <c r="J87" s="8"/>
      <c r="K87" s="8"/>
      <c r="L87" s="8"/>
      <c r="M87" s="8"/>
      <c r="N87" s="8"/>
      <c r="O87" s="8"/>
      <c r="P87" s="8"/>
      <c r="Q87" s="1"/>
      <c r="R87" s="1"/>
      <c r="S87" s="1"/>
      <c r="T87" s="1"/>
      <c r="U87" s="1"/>
      <c r="V87" s="8"/>
      <c r="W87" s="1"/>
      <c r="X87" s="1"/>
      <c r="Y87" s="8"/>
      <c r="Z87" s="8"/>
      <c r="AA87" s="8"/>
      <c r="AB87" s="8"/>
      <c r="AC87" s="8"/>
      <c r="AD87" s="8"/>
      <c r="AE87" s="8"/>
      <c r="AF87" s="1"/>
      <c r="AG87" s="1"/>
      <c r="AH87" s="1"/>
      <c r="AI87" s="1"/>
      <c r="AJ87" s="1"/>
      <c r="AK87" s="1"/>
      <c r="AL87" s="1"/>
      <c r="AM87" s="1"/>
      <c r="AN87" s="1"/>
      <c r="AO87" s="1"/>
      <c r="AP87" s="1"/>
      <c r="AQ87" s="76" t="s">
        <v>86</v>
      </c>
      <c r="AR87" s="81" t="e">
        <f>IF(BU34="",NA(),BU34)</f>
        <v>#N/A</v>
      </c>
      <c r="AS87" s="79" t="e">
        <f>IF(BJ34="",NA(),BJ34)</f>
        <v>#N/A</v>
      </c>
      <c r="AT87" s="82" t="e">
        <f>IF(BU35="",NA(),BU35)</f>
        <v>#N/A</v>
      </c>
      <c r="AU87" s="79" t="e">
        <f>IF(BJ35="",NA(),BJ35)</f>
        <v>#N/A</v>
      </c>
      <c r="AV87" s="82" t="e">
        <f>IF(BU36="",NA(),BU36)</f>
        <v>#N/A</v>
      </c>
      <c r="AW87" s="79" t="e">
        <f>IF(BJ36="",NA(),BJ36)</f>
        <v>#N/A</v>
      </c>
      <c r="AX87" s="82" t="e">
        <f>IF(BU37="",NA(),BU37)</f>
        <v>#N/A</v>
      </c>
      <c r="AY87" s="79" t="e">
        <f>IF(BJ37="",NA(),BJ37)</f>
        <v>#N/A</v>
      </c>
      <c r="AZ87" s="8"/>
    </row>
    <row r="88" spans="2:52" ht="13.9">
      <c r="B88" s="1"/>
      <c r="C88" s="1"/>
      <c r="D88" s="1"/>
      <c r="E88" s="1"/>
      <c r="F88" s="1"/>
      <c r="G88" s="1"/>
      <c r="H88" s="8"/>
      <c r="I88" s="8"/>
      <c r="J88" s="8"/>
      <c r="K88" s="8"/>
      <c r="L88" s="8"/>
      <c r="M88" s="8"/>
      <c r="N88" s="8"/>
      <c r="O88" s="8"/>
      <c r="P88" s="8"/>
      <c r="Q88" s="1"/>
      <c r="R88" s="1"/>
      <c r="S88" s="1"/>
      <c r="T88" s="1"/>
      <c r="U88" s="1"/>
      <c r="V88" s="8"/>
      <c r="W88" s="1"/>
      <c r="X88" s="1"/>
      <c r="Y88" s="8"/>
      <c r="Z88" s="8"/>
      <c r="AA88" s="8"/>
      <c r="AB88" s="8"/>
      <c r="AC88" s="8"/>
      <c r="AD88" s="8"/>
      <c r="AE88" s="8"/>
      <c r="AF88" s="1"/>
      <c r="AG88" s="1"/>
      <c r="AH88" s="1"/>
      <c r="AI88" s="1"/>
      <c r="AJ88" s="1"/>
      <c r="AK88" s="1"/>
      <c r="AL88" s="1"/>
      <c r="AM88" s="1"/>
      <c r="AN88" s="1"/>
      <c r="AO88" s="1"/>
      <c r="AP88" s="1"/>
      <c r="AQ88" s="76" t="s">
        <v>87</v>
      </c>
      <c r="AR88" s="81" t="e">
        <f>IF(BV34="",NA(),BV34)</f>
        <v>#N/A</v>
      </c>
      <c r="AS88" s="79" t="e">
        <f>IF(BK34="",NA(),BK34)</f>
        <v>#N/A</v>
      </c>
      <c r="AT88" s="82" t="e">
        <f>IF(BV35="",NA(),BV35)</f>
        <v>#N/A</v>
      </c>
      <c r="AU88" s="79" t="e">
        <f>IF(BK35="",NA(),BK35)</f>
        <v>#N/A</v>
      </c>
      <c r="AV88" s="82" t="e">
        <f>IF(BV36="",NA(),BV36)</f>
        <v>#N/A</v>
      </c>
      <c r="AW88" s="79" t="e">
        <f>IF(BK36="",NA(),BK36)</f>
        <v>#N/A</v>
      </c>
      <c r="AX88" s="82" t="e">
        <f>IF(BV37="",NA(),BV37)</f>
        <v>#N/A</v>
      </c>
      <c r="AY88" s="79" t="e">
        <f>IF(BK37="",NA(),BK37)</f>
        <v>#N/A</v>
      </c>
      <c r="AZ88" s="8"/>
    </row>
    <row r="89" spans="2:52" ht="13.9">
      <c r="B89" s="1"/>
      <c r="C89" s="1"/>
      <c r="D89" s="1"/>
      <c r="E89" s="1"/>
      <c r="F89" s="1"/>
      <c r="G89" s="1"/>
      <c r="H89" s="8"/>
      <c r="I89" s="8"/>
      <c r="J89" s="8"/>
      <c r="K89" s="8"/>
      <c r="L89" s="8"/>
      <c r="M89" s="8"/>
      <c r="N89" s="8"/>
      <c r="O89" s="8"/>
      <c r="P89" s="8"/>
      <c r="Q89" s="1"/>
      <c r="R89" s="1"/>
      <c r="S89" s="1"/>
      <c r="T89" s="1"/>
      <c r="U89" s="1"/>
      <c r="V89" s="8"/>
      <c r="W89" s="1"/>
      <c r="X89" s="1"/>
      <c r="Y89" s="8"/>
      <c r="Z89" s="8"/>
      <c r="AA89" s="8"/>
      <c r="AB89" s="8"/>
      <c r="AC89" s="8"/>
      <c r="AD89" s="8"/>
      <c r="AE89" s="8"/>
      <c r="AF89" s="1"/>
      <c r="AG89" s="1"/>
      <c r="AH89" s="1"/>
      <c r="AI89" s="1"/>
      <c r="AJ89" s="1"/>
      <c r="AK89" s="1"/>
      <c r="AL89" s="1"/>
      <c r="AM89" s="1"/>
      <c r="AN89" s="1"/>
      <c r="AO89" s="1"/>
      <c r="AP89" s="1"/>
      <c r="AQ89" s="76" t="s">
        <v>88</v>
      </c>
      <c r="AR89" s="81" t="e">
        <f>IF(BW34="",NA(),BW34)</f>
        <v>#N/A</v>
      </c>
      <c r="AS89" s="79" t="e">
        <f>IF(BL34="",NA(),BL34)</f>
        <v>#N/A</v>
      </c>
      <c r="AT89" s="82" t="e">
        <f>IF(BW35="",NA(),BW35)</f>
        <v>#N/A</v>
      </c>
      <c r="AU89" s="79" t="e">
        <f>IF(BL35="",NA(),BL35)</f>
        <v>#N/A</v>
      </c>
      <c r="AV89" s="82" t="e">
        <f>IF(BW36="",NA(),BW36)</f>
        <v>#N/A</v>
      </c>
      <c r="AW89" s="79" t="e">
        <f>IF(BL36="",NA(),BL36)</f>
        <v>#N/A</v>
      </c>
      <c r="AX89" s="82" t="e">
        <f>IF(BW37="",NA(),BW37)</f>
        <v>#N/A</v>
      </c>
      <c r="AY89" s="79" t="e">
        <f>IF(BL37="",NA(),BL37)</f>
        <v>#N/A</v>
      </c>
      <c r="AZ89" s="8"/>
    </row>
    <row r="90" spans="2:52" ht="13.9">
      <c r="B90" s="1"/>
      <c r="C90" s="1"/>
      <c r="D90" s="1"/>
      <c r="E90" s="1"/>
      <c r="F90" s="1"/>
      <c r="G90" s="1"/>
      <c r="H90" s="8"/>
      <c r="I90" s="8"/>
      <c r="J90" s="8"/>
      <c r="K90" s="8"/>
      <c r="L90" s="8"/>
      <c r="M90" s="8"/>
      <c r="N90" s="8"/>
      <c r="O90" s="8"/>
      <c r="P90" s="8"/>
      <c r="Q90" s="1"/>
      <c r="R90" s="1"/>
      <c r="S90" s="1"/>
      <c r="T90" s="1"/>
      <c r="U90" s="1"/>
      <c r="V90" s="8"/>
      <c r="W90" s="1"/>
      <c r="X90" s="1"/>
      <c r="Y90" s="8"/>
      <c r="Z90" s="8"/>
      <c r="AA90" s="8"/>
      <c r="AB90" s="8"/>
      <c r="AC90" s="8"/>
      <c r="AD90" s="8"/>
      <c r="AE90" s="8"/>
      <c r="AF90" s="1"/>
      <c r="AG90" s="1"/>
      <c r="AH90" s="1"/>
      <c r="AI90" s="1"/>
      <c r="AJ90" s="1"/>
      <c r="AK90" s="1"/>
      <c r="AL90" s="1"/>
      <c r="AM90" s="1"/>
      <c r="AN90" s="1"/>
      <c r="AO90" s="1"/>
      <c r="AP90" s="1"/>
      <c r="AQ90" s="76" t="s">
        <v>89</v>
      </c>
      <c r="AR90" s="81" t="e">
        <f>IF(BX34="",NA(),BX34)</f>
        <v>#N/A</v>
      </c>
      <c r="AS90" s="79" t="e">
        <f>IF(BM34="",NA(),BM34)</f>
        <v>#N/A</v>
      </c>
      <c r="AT90" s="82" t="e">
        <f>IF(BX35="",NA(),BX35)</f>
        <v>#N/A</v>
      </c>
      <c r="AU90" s="79" t="e">
        <f>IF(BM35="",NA(),BM35)</f>
        <v>#N/A</v>
      </c>
      <c r="AV90" s="82" t="e">
        <f>IF(BX36="",NA(),BX36)</f>
        <v>#N/A</v>
      </c>
      <c r="AW90" s="79" t="e">
        <f>IF(BM36="",NA(),BM36)</f>
        <v>#N/A</v>
      </c>
      <c r="AX90" s="82" t="e">
        <f>IF(BX37="",NA(),BX37)</f>
        <v>#N/A</v>
      </c>
      <c r="AY90" s="79" t="e">
        <f>IF(BM37="",NA(),BM37)</f>
        <v>#N/A</v>
      </c>
      <c r="AZ90" s="8"/>
    </row>
    <row r="91" spans="2:52" ht="13.9">
      <c r="B91" s="1"/>
      <c r="C91" s="1"/>
      <c r="D91" s="1"/>
      <c r="E91" s="1"/>
      <c r="F91" s="1"/>
      <c r="G91" s="1"/>
      <c r="H91" s="8"/>
      <c r="I91" s="8"/>
      <c r="J91" s="8"/>
      <c r="K91" s="8"/>
      <c r="L91" s="8"/>
      <c r="M91" s="8"/>
      <c r="N91" s="8"/>
      <c r="O91" s="8"/>
      <c r="P91" s="8"/>
      <c r="Q91" s="1"/>
      <c r="R91" s="1"/>
      <c r="S91" s="1"/>
      <c r="T91" s="1"/>
      <c r="U91" s="1"/>
      <c r="V91" s="8"/>
      <c r="W91" s="1"/>
      <c r="X91" s="1"/>
      <c r="Y91" s="8"/>
      <c r="Z91" s="8"/>
      <c r="AA91" s="8"/>
      <c r="AB91" s="8"/>
      <c r="AC91" s="8"/>
      <c r="AD91" s="8"/>
      <c r="AE91" s="8"/>
      <c r="AF91" s="1"/>
      <c r="AG91" s="1"/>
      <c r="AH91" s="1"/>
      <c r="AI91" s="1"/>
      <c r="AJ91" s="1"/>
      <c r="AK91" s="1"/>
      <c r="AL91" s="1"/>
      <c r="AM91" s="1"/>
      <c r="AN91" s="1"/>
      <c r="AO91" s="1"/>
      <c r="AP91" s="1"/>
      <c r="AQ91" s="76" t="s">
        <v>90</v>
      </c>
      <c r="AR91" s="81" t="e">
        <f>IF(BY34="",NA(),BY34)</f>
        <v>#N/A</v>
      </c>
      <c r="AS91" s="79" t="e">
        <f>IF(BN34="",NA(),BN34)</f>
        <v>#N/A</v>
      </c>
      <c r="AT91" s="82" t="e">
        <f>IF(BY35="",NA(),BY35)</f>
        <v>#N/A</v>
      </c>
      <c r="AU91" s="79" t="e">
        <f>IF(BN35="",NA(),BN35)</f>
        <v>#N/A</v>
      </c>
      <c r="AV91" s="82" t="e">
        <f>IF(BY36="",NA(),BY36)</f>
        <v>#N/A</v>
      </c>
      <c r="AW91" s="79" t="e">
        <f>IF(BN36="",NA(),BN36)</f>
        <v>#N/A</v>
      </c>
      <c r="AX91" s="82" t="e">
        <f>IF(BY37="",NA(),BY37)</f>
        <v>#N/A</v>
      </c>
      <c r="AY91" s="79" t="e">
        <f>IF(BN37="",NA(),BN37)</f>
        <v>#N/A</v>
      </c>
      <c r="AZ91" s="8"/>
    </row>
    <row r="92" spans="2:52" ht="13.9">
      <c r="B92" s="1"/>
      <c r="C92" s="1"/>
      <c r="D92" s="1"/>
      <c r="E92" s="1"/>
      <c r="F92" s="1"/>
      <c r="G92" s="1"/>
      <c r="H92" s="8"/>
      <c r="I92" s="8"/>
      <c r="J92" s="8"/>
      <c r="K92" s="8"/>
      <c r="L92" s="8"/>
      <c r="M92" s="8"/>
      <c r="N92" s="8"/>
      <c r="O92" s="8"/>
      <c r="P92" s="8"/>
      <c r="Q92" s="1"/>
      <c r="R92" s="1"/>
      <c r="S92" s="1"/>
      <c r="T92" s="1"/>
      <c r="U92" s="1"/>
      <c r="V92" s="8"/>
      <c r="W92" s="1"/>
      <c r="X92" s="1"/>
      <c r="Y92" s="8"/>
      <c r="Z92" s="8"/>
      <c r="AA92" s="8"/>
      <c r="AB92" s="8"/>
      <c r="AC92" s="8"/>
      <c r="AD92" s="8"/>
      <c r="AE92" s="8"/>
      <c r="AF92" s="1"/>
      <c r="AG92" s="1"/>
      <c r="AH92" s="1"/>
      <c r="AI92" s="1"/>
      <c r="AJ92" s="1"/>
      <c r="AK92" s="1"/>
      <c r="AL92" s="1"/>
      <c r="AM92" s="1"/>
      <c r="AN92" s="1"/>
      <c r="AO92" s="1"/>
      <c r="AP92" s="1"/>
      <c r="AQ92" s="76" t="s">
        <v>91</v>
      </c>
      <c r="AR92" s="81" t="e">
        <f>IF(BZ34="",NA(),BWF34)</f>
        <v>#N/A</v>
      </c>
      <c r="AS92" s="79" t="e">
        <f>IF(BO34="",NA(),BO34)</f>
        <v>#N/A</v>
      </c>
      <c r="AT92" s="82" t="e">
        <f>IF(BZ35="",NA(),BZ35)</f>
        <v>#N/A</v>
      </c>
      <c r="AU92" s="79" t="e">
        <f>IF(BO35="",NA(),BO35)</f>
        <v>#N/A</v>
      </c>
      <c r="AV92" s="82" t="e">
        <f>IF(BZ36="",NA(),BZ36)</f>
        <v>#N/A</v>
      </c>
      <c r="AW92" s="79" t="e">
        <f>IF(BO36="",NA(),BO36)</f>
        <v>#N/A</v>
      </c>
      <c r="AX92" s="82" t="e">
        <f>IF(BZ37="",NA(),BZ37)</f>
        <v>#N/A</v>
      </c>
      <c r="AY92" s="79" t="e">
        <f>IF(BO37="",NA(),BO37)</f>
        <v>#N/A</v>
      </c>
      <c r="AZ92" s="8"/>
    </row>
    <row r="93" spans="2:52" ht="13.9">
      <c r="B93" s="1"/>
      <c r="C93" s="1"/>
      <c r="D93" s="1"/>
      <c r="E93" s="1"/>
      <c r="F93" s="1"/>
      <c r="G93" s="1"/>
      <c r="H93" s="8"/>
      <c r="I93" s="8"/>
      <c r="J93" s="8"/>
      <c r="K93" s="8"/>
      <c r="L93" s="8"/>
      <c r="M93" s="8"/>
      <c r="N93" s="8"/>
      <c r="O93" s="8"/>
      <c r="P93" s="8"/>
      <c r="Q93" s="1"/>
      <c r="R93" s="1"/>
      <c r="S93" s="1"/>
      <c r="T93" s="1"/>
      <c r="U93" s="1"/>
      <c r="V93" s="8"/>
      <c r="W93" s="1"/>
      <c r="X93" s="1"/>
      <c r="Y93" s="8"/>
      <c r="Z93" s="8"/>
      <c r="AA93" s="8"/>
      <c r="AB93" s="8"/>
      <c r="AC93" s="8"/>
      <c r="AD93" s="8"/>
      <c r="AE93" s="8"/>
      <c r="AF93" s="1"/>
      <c r="AG93" s="1"/>
      <c r="AH93" s="1"/>
      <c r="AI93" s="1"/>
      <c r="AJ93" s="1"/>
      <c r="AK93" s="1"/>
      <c r="AL93" s="1"/>
      <c r="AM93" s="1"/>
      <c r="AN93" s="1"/>
      <c r="AO93" s="1"/>
      <c r="AP93" s="1"/>
      <c r="AQ93" s="1"/>
      <c r="AR93" s="1"/>
      <c r="AS93" s="1"/>
      <c r="AT93" s="1"/>
      <c r="AU93" s="1"/>
      <c r="AV93" s="1"/>
      <c r="AW93" s="1"/>
      <c r="AX93" s="1"/>
      <c r="AY93" s="1"/>
      <c r="AZ93" s="1"/>
    </row>
    <row r="94" spans="2:52" ht="13.9">
      <c r="B94" s="1"/>
      <c r="C94" s="1"/>
      <c r="D94" s="1"/>
      <c r="E94" s="1"/>
      <c r="F94" s="1"/>
      <c r="G94" s="1"/>
      <c r="H94" s="8"/>
      <c r="I94" s="8"/>
      <c r="J94" s="8"/>
      <c r="K94" s="8"/>
      <c r="L94" s="8"/>
      <c r="M94" s="8"/>
      <c r="N94" s="8"/>
      <c r="O94" s="8"/>
      <c r="P94" s="8"/>
      <c r="Q94" s="1"/>
      <c r="R94" s="1"/>
      <c r="S94" s="1"/>
      <c r="T94" s="1"/>
      <c r="U94" s="1"/>
      <c r="V94" s="8"/>
      <c r="W94" s="1"/>
      <c r="X94" s="1"/>
      <c r="Y94" s="8"/>
      <c r="Z94" s="8"/>
      <c r="AA94" s="8"/>
      <c r="AB94" s="8"/>
      <c r="AC94" s="8"/>
      <c r="AD94" s="8"/>
      <c r="AE94" s="8"/>
      <c r="AF94" s="1"/>
      <c r="AG94" s="1"/>
      <c r="AH94" s="1"/>
      <c r="AI94" s="1"/>
      <c r="AJ94" s="1"/>
      <c r="AK94" s="1"/>
      <c r="AL94" s="1"/>
      <c r="AM94" s="1"/>
      <c r="AN94" s="1"/>
      <c r="AO94" s="1"/>
      <c r="AP94" s="1"/>
      <c r="AQ94" s="1"/>
      <c r="AR94" s="1"/>
      <c r="AS94" s="1"/>
      <c r="AT94" s="1"/>
      <c r="AU94" s="1"/>
      <c r="AV94" s="1"/>
      <c r="AW94" s="1"/>
      <c r="AX94" s="1"/>
      <c r="AY94" s="1"/>
      <c r="AZ94" s="1"/>
    </row>
    <row r="95" spans="2:52" ht="13.9">
      <c r="B95" s="1"/>
      <c r="C95" s="1"/>
      <c r="D95" s="1"/>
      <c r="E95" s="1"/>
      <c r="F95" s="1"/>
      <c r="G95" s="1"/>
      <c r="H95" s="8"/>
      <c r="I95" s="8"/>
      <c r="J95" s="8"/>
      <c r="K95" s="8"/>
      <c r="L95" s="8"/>
      <c r="M95" s="8"/>
      <c r="N95" s="8"/>
      <c r="O95" s="8"/>
      <c r="P95" s="8"/>
      <c r="Q95" s="1"/>
      <c r="R95" s="1"/>
      <c r="S95" s="1"/>
      <c r="T95" s="1"/>
      <c r="U95" s="1"/>
      <c r="V95" s="8"/>
      <c r="W95" s="1"/>
      <c r="X95" s="1"/>
      <c r="Y95" s="8"/>
      <c r="Z95" s="8"/>
      <c r="AA95" s="8"/>
      <c r="AB95" s="8"/>
      <c r="AC95" s="8"/>
      <c r="AD95" s="8"/>
      <c r="AE95" s="8"/>
      <c r="AF95" s="1"/>
      <c r="AG95" s="1"/>
      <c r="AH95" s="1"/>
      <c r="AI95" s="1"/>
      <c r="AJ95" s="1"/>
      <c r="AK95" s="1"/>
      <c r="AL95" s="1"/>
      <c r="AM95" s="1"/>
      <c r="AN95" s="1"/>
      <c r="AO95" s="1"/>
      <c r="AP95" s="1"/>
      <c r="AQ95" s="1"/>
      <c r="AR95" s="1"/>
      <c r="AS95" s="1"/>
      <c r="AT95" s="1"/>
      <c r="AU95" s="1"/>
      <c r="AV95" s="1"/>
      <c r="AW95" s="1"/>
      <c r="AX95" s="1"/>
      <c r="AY95" s="1"/>
      <c r="AZ95" s="1"/>
    </row>
    <row r="96" spans="2:52" ht="13.9">
      <c r="B96" s="1"/>
      <c r="C96" s="1"/>
      <c r="D96" s="1"/>
      <c r="E96" s="1"/>
      <c r="F96" s="1"/>
      <c r="G96" s="1"/>
      <c r="H96" s="8"/>
      <c r="I96" s="8"/>
      <c r="J96" s="8"/>
      <c r="K96" s="8"/>
      <c r="L96" s="8"/>
      <c r="M96" s="8"/>
      <c r="N96" s="8"/>
      <c r="O96" s="8"/>
      <c r="P96" s="8"/>
      <c r="Q96" s="1"/>
      <c r="R96" s="1"/>
      <c r="S96" s="1"/>
      <c r="T96" s="1"/>
      <c r="U96" s="1"/>
      <c r="V96" s="8"/>
      <c r="W96" s="1"/>
      <c r="X96" s="1"/>
      <c r="Y96" s="8"/>
      <c r="Z96" s="8"/>
      <c r="AA96" s="8"/>
      <c r="AB96" s="8"/>
      <c r="AC96" s="8"/>
      <c r="AD96" s="8"/>
      <c r="AE96" s="8"/>
      <c r="AF96" s="1"/>
      <c r="AG96" s="1"/>
      <c r="AH96" s="1"/>
      <c r="AI96" s="1"/>
      <c r="AJ96" s="1"/>
      <c r="AK96" s="1"/>
      <c r="AL96" s="1"/>
      <c r="AM96" s="1"/>
      <c r="AN96" s="1"/>
      <c r="AO96" s="1"/>
      <c r="AP96" s="1"/>
      <c r="AQ96" s="1"/>
      <c r="AR96" s="1"/>
      <c r="AS96" s="1"/>
      <c r="AT96" s="1"/>
      <c r="AU96" s="1"/>
      <c r="AV96" s="1"/>
      <c r="AW96" s="1"/>
      <c r="AX96" s="1"/>
      <c r="AY96" s="1"/>
      <c r="AZ96" s="1"/>
    </row>
    <row r="97" spans="2:86" s="211" customFormat="1" ht="13.9">
      <c r="B97" s="1"/>
      <c r="C97" s="1"/>
      <c r="D97" s="1"/>
      <c r="E97" s="1"/>
      <c r="F97" s="1"/>
      <c r="G97" s="1"/>
      <c r="H97" s="8"/>
      <c r="I97" s="8"/>
      <c r="J97" s="8"/>
      <c r="K97" s="8"/>
      <c r="L97" s="8"/>
      <c r="M97" s="8"/>
      <c r="N97" s="8"/>
      <c r="O97" s="8"/>
      <c r="P97" s="8"/>
      <c r="Q97" s="8"/>
      <c r="R97" s="8"/>
      <c r="S97" s="8"/>
      <c r="T97" s="8"/>
      <c r="U97" s="8"/>
      <c r="V97" s="8"/>
      <c r="W97" s="1"/>
      <c r="X97" s="8"/>
      <c r="Y97" s="8"/>
      <c r="Z97" s="8"/>
      <c r="AA97" s="8"/>
      <c r="AB97" s="8"/>
      <c r="AC97" s="8"/>
      <c r="AD97" s="8"/>
      <c r="AE97" s="8"/>
      <c r="AF97" s="8"/>
      <c r="AG97" s="1"/>
      <c r="AH97" s="1"/>
      <c r="AI97" s="1"/>
      <c r="AJ97" s="1"/>
      <c r="AK97" s="1"/>
      <c r="AL97" s="8"/>
      <c r="AM97" s="8"/>
      <c r="AN97" s="8"/>
      <c r="AO97" s="8"/>
      <c r="AP97" s="8"/>
      <c r="AQ97" s="8"/>
      <c r="AR97" s="8"/>
      <c r="AS97" s="8"/>
      <c r="AT97" s="8"/>
      <c r="AU97" s="8"/>
      <c r="AV97" s="1"/>
      <c r="AW97" s="1"/>
      <c r="AX97" s="1"/>
      <c r="AY97" s="1"/>
      <c r="AZ97" s="1"/>
      <c r="BA97" s="1"/>
      <c r="BB97" s="1"/>
      <c r="BC97" s="1"/>
      <c r="BD97" s="1"/>
      <c r="BE97" s="1"/>
      <c r="BF97" s="1"/>
      <c r="BG97" s="8"/>
      <c r="BH97" s="8"/>
      <c r="BI97" s="8"/>
      <c r="BJ97" s="8"/>
      <c r="BK97" s="8"/>
      <c r="BL97" s="8"/>
      <c r="BM97" s="8"/>
      <c r="BN97" s="8"/>
      <c r="BO97" s="8"/>
      <c r="BP97" s="8"/>
      <c r="BQ97" s="8"/>
      <c r="BR97" s="8"/>
      <c r="BS97" s="8"/>
      <c r="BT97" s="8"/>
      <c r="BU97" s="8"/>
      <c r="BV97" s="8"/>
      <c r="BW97" s="8"/>
      <c r="BX97" s="8"/>
      <c r="BY97" s="8"/>
      <c r="BZ97" s="8"/>
      <c r="CA97" s="8"/>
      <c r="CB97" s="1"/>
      <c r="CC97" s="8"/>
      <c r="CD97" s="1"/>
      <c r="CE97" s="8"/>
      <c r="CF97" s="1"/>
      <c r="CG97" s="8"/>
      <c r="CH97" s="1"/>
    </row>
    <row r="98" spans="2:86" s="211" customFormat="1" ht="13.9">
      <c r="B98" s="1"/>
      <c r="C98" s="1"/>
      <c r="D98" s="1"/>
      <c r="E98" s="1"/>
      <c r="F98" s="1"/>
      <c r="G98" s="1"/>
      <c r="H98" s="8"/>
      <c r="I98" s="8"/>
      <c r="J98" s="8"/>
      <c r="K98" s="8"/>
      <c r="L98" s="8"/>
      <c r="M98" s="8"/>
      <c r="N98" s="8"/>
      <c r="O98" s="8"/>
      <c r="P98" s="8"/>
      <c r="Q98" s="8"/>
      <c r="R98" s="8"/>
      <c r="S98" s="8"/>
      <c r="T98" s="8"/>
      <c r="U98" s="8"/>
      <c r="V98" s="8"/>
      <c r="W98" s="1"/>
      <c r="X98" s="8"/>
      <c r="Y98" s="8"/>
      <c r="Z98" s="8"/>
      <c r="AA98" s="8"/>
      <c r="AB98" s="8"/>
      <c r="AC98" s="8"/>
      <c r="AD98" s="8"/>
      <c r="AE98" s="8"/>
      <c r="AF98" s="8"/>
      <c r="AG98" s="1"/>
      <c r="AH98" s="1"/>
      <c r="AI98" s="1"/>
      <c r="AJ98" s="1"/>
      <c r="AK98" s="1"/>
      <c r="AL98" s="8"/>
      <c r="AM98" s="8"/>
      <c r="AN98" s="8"/>
      <c r="AO98" s="8"/>
      <c r="AP98" s="8"/>
      <c r="AQ98" s="8"/>
      <c r="AR98" s="8"/>
      <c r="AS98" s="8"/>
      <c r="AT98" s="8"/>
      <c r="AU98" s="8"/>
      <c r="AV98" s="1"/>
      <c r="AW98" s="1"/>
      <c r="AX98" s="1"/>
      <c r="AY98" s="1"/>
      <c r="AZ98" s="1"/>
      <c r="BA98" s="1"/>
      <c r="BB98" s="1"/>
      <c r="BC98" s="1"/>
      <c r="BD98" s="1"/>
      <c r="BE98" s="1"/>
      <c r="BF98" s="1"/>
      <c r="BG98" s="8"/>
      <c r="BH98" s="8"/>
      <c r="BI98" s="8"/>
      <c r="BJ98" s="8"/>
      <c r="BK98" s="8"/>
      <c r="BL98" s="8"/>
      <c r="BM98" s="8"/>
      <c r="BN98" s="8"/>
      <c r="BO98" s="8"/>
      <c r="BP98" s="8"/>
      <c r="BQ98" s="8"/>
      <c r="BR98" s="8"/>
      <c r="BS98" s="8"/>
      <c r="BT98" s="8"/>
      <c r="BU98" s="8"/>
      <c r="BV98" s="8"/>
      <c r="BW98" s="8"/>
      <c r="BX98" s="8"/>
      <c r="BY98" s="8"/>
      <c r="BZ98" s="8"/>
      <c r="CA98" s="8"/>
      <c r="CB98" s="1"/>
      <c r="CC98" s="8"/>
      <c r="CD98" s="1"/>
      <c r="CE98" s="8"/>
      <c r="CF98" s="1"/>
      <c r="CG98" s="8"/>
      <c r="CH98" s="1"/>
    </row>
    <row r="99" spans="2:86" s="211" customFormat="1" ht="13.9">
      <c r="B99" s="1"/>
      <c r="C99" s="1"/>
      <c r="D99" s="1"/>
      <c r="E99" s="1"/>
      <c r="F99" s="1"/>
      <c r="G99" s="1"/>
      <c r="H99" s="8"/>
      <c r="I99" s="8"/>
      <c r="J99" s="8"/>
      <c r="K99" s="8"/>
      <c r="L99" s="8"/>
      <c r="M99" s="8"/>
      <c r="N99" s="8"/>
      <c r="O99" s="8"/>
      <c r="P99" s="8"/>
      <c r="Q99" s="8"/>
      <c r="R99" s="8"/>
      <c r="S99" s="8"/>
      <c r="T99" s="8"/>
      <c r="U99" s="8"/>
      <c r="V99" s="8"/>
      <c r="W99" s="1"/>
      <c r="X99" s="8"/>
      <c r="Y99" s="8"/>
      <c r="Z99" s="8"/>
      <c r="AA99" s="8"/>
      <c r="AB99" s="8"/>
      <c r="AC99" s="8"/>
      <c r="AD99" s="8"/>
      <c r="AE99" s="8"/>
      <c r="AF99" s="8"/>
      <c r="AG99" s="1"/>
      <c r="AH99" s="1"/>
      <c r="AI99" s="1"/>
      <c r="AJ99" s="1"/>
      <c r="AK99" s="1"/>
      <c r="AL99" s="8"/>
      <c r="AM99" s="8"/>
      <c r="AN99" s="8"/>
      <c r="AO99" s="8"/>
      <c r="AP99" s="8"/>
      <c r="AQ99" s="8"/>
      <c r="AR99" s="8"/>
      <c r="AS99" s="8"/>
      <c r="AT99" s="8"/>
      <c r="AU99" s="8"/>
      <c r="AV99" s="1"/>
      <c r="AW99" s="1"/>
      <c r="AX99" s="1"/>
      <c r="AY99" s="1"/>
      <c r="AZ99" s="1"/>
      <c r="BA99" s="1"/>
      <c r="BB99" s="1"/>
      <c r="BC99" s="1"/>
      <c r="BD99" s="1"/>
      <c r="BE99" s="1"/>
      <c r="BF99" s="1"/>
      <c r="BG99" s="8"/>
      <c r="BH99" s="8"/>
      <c r="BI99" s="8"/>
      <c r="BJ99" s="8"/>
      <c r="BK99" s="8"/>
      <c r="BL99" s="8"/>
      <c r="BM99" s="8"/>
      <c r="BN99" s="8"/>
      <c r="BO99" s="8"/>
      <c r="BP99" s="8"/>
      <c r="BQ99" s="8"/>
      <c r="BR99" s="8"/>
      <c r="BS99" s="8"/>
      <c r="BT99" s="8"/>
      <c r="BU99" s="8"/>
      <c r="BV99" s="8"/>
      <c r="BW99" s="8"/>
      <c r="BX99" s="8"/>
      <c r="BY99" s="8"/>
      <c r="BZ99" s="8"/>
      <c r="CA99" s="8"/>
      <c r="CB99" s="1"/>
      <c r="CC99" s="8"/>
      <c r="CD99" s="1"/>
      <c r="CE99" s="8"/>
      <c r="CF99" s="1"/>
      <c r="CG99" s="8"/>
      <c r="CH99" s="1"/>
    </row>
    <row r="100" spans="2:86" ht="13.9">
      <c r="B100" s="1"/>
      <c r="C100" s="1"/>
      <c r="D100" s="1"/>
      <c r="E100" s="1"/>
      <c r="F100" s="1"/>
      <c r="G100" s="1"/>
      <c r="H100" s="8"/>
      <c r="I100" s="8"/>
      <c r="J100" s="8"/>
      <c r="K100" s="8"/>
      <c r="L100" s="8"/>
      <c r="M100" s="8"/>
      <c r="N100" s="8"/>
      <c r="O100" s="8"/>
      <c r="P100" s="8"/>
      <c r="Q100" s="1"/>
      <c r="R100" s="1"/>
      <c r="S100" s="1"/>
      <c r="T100" s="1"/>
      <c r="U100" s="1"/>
      <c r="V100" s="8"/>
      <c r="W100" s="1"/>
      <c r="X100" s="1"/>
      <c r="Y100" s="8"/>
      <c r="Z100" s="8"/>
      <c r="AA100" s="8"/>
      <c r="AB100" s="8"/>
      <c r="AC100" s="8"/>
      <c r="AD100" s="8"/>
      <c r="AE100" s="8"/>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8"/>
      <c r="BH100" s="8"/>
      <c r="BI100" s="8"/>
      <c r="BJ100" s="8"/>
      <c r="BK100" s="8"/>
      <c r="BL100" s="8"/>
      <c r="BM100" s="8"/>
      <c r="BN100" s="8"/>
      <c r="BO100" s="8"/>
      <c r="BP100" s="8"/>
      <c r="BQ100" s="8"/>
      <c r="BR100" s="8"/>
      <c r="BS100" s="8"/>
      <c r="BT100" s="8"/>
      <c r="BU100" s="8"/>
      <c r="BV100" s="8"/>
      <c r="BW100" s="8"/>
      <c r="BX100" s="8"/>
      <c r="BY100" s="8"/>
      <c r="BZ100" s="8"/>
      <c r="CA100" s="8"/>
      <c r="CB100" s="1"/>
      <c r="CC100" s="8"/>
      <c r="CD100" s="1"/>
      <c r="CE100" s="8"/>
      <c r="CF100" s="1"/>
      <c r="CG100" s="8"/>
      <c r="CH100" s="1"/>
    </row>
    <row r="101" spans="2:86" ht="13.9">
      <c r="B101" s="1"/>
      <c r="C101" s="1"/>
      <c r="D101" s="1"/>
      <c r="E101" s="1"/>
      <c r="F101" s="1"/>
      <c r="G101" s="1"/>
      <c r="H101" s="8"/>
      <c r="I101" s="8"/>
      <c r="J101" s="8"/>
      <c r="K101" s="8"/>
      <c r="L101" s="8"/>
      <c r="M101" s="8"/>
      <c r="N101" s="8"/>
      <c r="O101" s="8"/>
      <c r="P101" s="8"/>
      <c r="Q101" s="1"/>
      <c r="R101" s="1"/>
      <c r="S101" s="1"/>
      <c r="T101" s="1"/>
      <c r="U101" s="1"/>
      <c r="V101" s="8"/>
      <c r="W101" s="1"/>
      <c r="X101" s="1"/>
      <c r="Y101" s="8"/>
      <c r="Z101" s="8"/>
      <c r="AA101" s="8"/>
      <c r="AB101" s="8"/>
      <c r="AC101" s="8"/>
      <c r="AD101" s="8"/>
      <c r="AE101" s="8"/>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8"/>
      <c r="BH101" s="8"/>
      <c r="BI101" s="8"/>
      <c r="BJ101" s="8"/>
      <c r="BK101" s="8"/>
      <c r="BL101" s="8"/>
      <c r="BM101" s="8"/>
      <c r="BN101" s="8"/>
      <c r="BO101" s="8"/>
      <c r="BP101" s="8"/>
      <c r="BQ101" s="8"/>
      <c r="BR101" s="8"/>
      <c r="BS101" s="8"/>
      <c r="BT101" s="8"/>
      <c r="BU101" s="8"/>
      <c r="BV101" s="8"/>
      <c r="BW101" s="8"/>
      <c r="BX101" s="8"/>
      <c r="BY101" s="8"/>
      <c r="BZ101" s="8"/>
      <c r="CA101" s="8"/>
      <c r="CB101" s="1"/>
      <c r="CC101" s="8"/>
      <c r="CD101" s="1"/>
      <c r="CE101" s="8"/>
      <c r="CF101" s="1"/>
      <c r="CG101" s="8"/>
      <c r="CH101" s="1"/>
    </row>
    <row r="102" spans="2:86" s="211" customFormat="1" ht="15" customHeight="1">
      <c r="B102" s="1"/>
      <c r="C102" s="1"/>
      <c r="D102" s="1"/>
      <c r="E102" s="1"/>
      <c r="F102" s="1"/>
      <c r="G102" s="1"/>
      <c r="H102" s="8"/>
      <c r="I102" s="8"/>
      <c r="J102" s="8"/>
      <c r="K102" s="8"/>
      <c r="L102" s="8"/>
      <c r="M102" s="8"/>
      <c r="N102" s="8"/>
      <c r="O102" s="8"/>
      <c r="P102" s="8"/>
      <c r="Q102" s="8"/>
      <c r="R102" s="8"/>
      <c r="S102" s="1"/>
      <c r="T102" s="1"/>
      <c r="U102" s="1"/>
      <c r="V102" s="8"/>
      <c r="W102" s="1"/>
      <c r="X102" s="1"/>
      <c r="Y102" s="8"/>
      <c r="Z102" s="8"/>
      <c r="AA102" s="8"/>
      <c r="AB102" s="8"/>
      <c r="AC102" s="8"/>
      <c r="AD102" s="8"/>
      <c r="AE102" s="8"/>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8"/>
      <c r="BH102" s="8"/>
      <c r="BI102" s="8"/>
      <c r="BJ102" s="8"/>
      <c r="BK102" s="8"/>
      <c r="BL102" s="8"/>
      <c r="BM102" s="8"/>
      <c r="BN102" s="8"/>
      <c r="BO102" s="8"/>
      <c r="BP102" s="8"/>
      <c r="BQ102" s="8"/>
      <c r="BR102" s="8"/>
      <c r="BS102" s="8"/>
      <c r="BT102" s="8"/>
      <c r="BU102" s="8"/>
      <c r="BV102" s="8"/>
      <c r="BW102" s="8"/>
      <c r="BX102" s="8"/>
      <c r="BY102" s="8"/>
      <c r="BZ102" s="8"/>
      <c r="CA102" s="8"/>
      <c r="CB102" s="1"/>
      <c r="CC102" s="8"/>
      <c r="CD102" s="1"/>
      <c r="CE102" s="8"/>
      <c r="CF102" s="1"/>
      <c r="CG102" s="8"/>
      <c r="CH102" s="1"/>
    </row>
    <row r="103" spans="2:86" s="211" customFormat="1" ht="15" customHeight="1">
      <c r="B103" s="1"/>
      <c r="C103" s="1"/>
      <c r="D103" s="1"/>
      <c r="E103" s="1"/>
      <c r="F103" s="1"/>
      <c r="G103" s="1"/>
      <c r="H103" s="8"/>
      <c r="I103" s="8"/>
      <c r="J103" s="8"/>
      <c r="K103" s="8"/>
      <c r="L103" s="8"/>
      <c r="M103" s="8"/>
      <c r="N103" s="8"/>
      <c r="O103" s="8"/>
      <c r="P103" s="8"/>
      <c r="Q103" s="1"/>
      <c r="R103" s="1"/>
      <c r="S103" s="1"/>
      <c r="T103" s="1"/>
      <c r="U103" s="1"/>
      <c r="V103" s="8"/>
      <c r="W103" s="1"/>
      <c r="X103" s="1"/>
      <c r="Y103" s="8"/>
      <c r="Z103" s="8"/>
      <c r="AA103" s="8"/>
      <c r="AB103" s="8"/>
      <c r="AC103" s="8"/>
      <c r="AD103" s="8"/>
      <c r="AE103" s="8"/>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8"/>
      <c r="BH103" s="8"/>
      <c r="BI103" s="8"/>
      <c r="BJ103" s="8"/>
      <c r="BK103" s="8"/>
      <c r="BL103" s="8"/>
      <c r="BM103" s="8"/>
      <c r="BN103" s="8"/>
      <c r="BO103" s="8"/>
      <c r="BP103" s="8"/>
      <c r="BQ103" s="8"/>
      <c r="BR103" s="8"/>
      <c r="BS103" s="8"/>
      <c r="BT103" s="8"/>
      <c r="BU103" s="8"/>
      <c r="BV103" s="8"/>
      <c r="BW103" s="8"/>
      <c r="BX103" s="8"/>
      <c r="BY103" s="8"/>
      <c r="BZ103" s="8"/>
      <c r="CA103" s="8"/>
      <c r="CB103" s="1"/>
      <c r="CC103" s="8"/>
      <c r="CD103" s="1"/>
      <c r="CE103" s="8"/>
      <c r="CF103" s="1"/>
      <c r="CG103" s="8"/>
      <c r="CH103" s="1"/>
    </row>
    <row r="104" spans="2:86" s="211" customFormat="1" ht="15" customHeight="1">
      <c r="B104" s="1"/>
      <c r="C104" s="1"/>
      <c r="D104" s="1"/>
      <c r="E104" s="1"/>
      <c r="F104" s="1"/>
      <c r="G104" s="1"/>
      <c r="H104" s="8"/>
      <c r="I104" s="8"/>
      <c r="J104" s="8"/>
      <c r="K104" s="8"/>
      <c r="L104" s="8"/>
      <c r="M104" s="8"/>
      <c r="N104" s="8"/>
      <c r="O104" s="8"/>
      <c r="P104" s="8"/>
      <c r="Q104" s="1"/>
      <c r="R104" s="1"/>
      <c r="S104" s="1"/>
      <c r="T104" s="1"/>
      <c r="U104" s="1"/>
      <c r="V104" s="8"/>
      <c r="W104" s="1"/>
      <c r="X104" s="1"/>
      <c r="Y104" s="8"/>
      <c r="Z104" s="8"/>
      <c r="AA104" s="8"/>
      <c r="AB104" s="8"/>
      <c r="AC104" s="8"/>
      <c r="AD104" s="8"/>
      <c r="AE104" s="8"/>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8"/>
      <c r="BH104" s="8"/>
      <c r="BI104" s="8"/>
      <c r="BJ104" s="8"/>
      <c r="BK104" s="8"/>
      <c r="BL104" s="8"/>
      <c r="BM104" s="8"/>
      <c r="BN104" s="8"/>
      <c r="BO104" s="8"/>
      <c r="BP104" s="8"/>
      <c r="BQ104" s="8"/>
      <c r="BR104" s="8"/>
      <c r="BS104" s="8"/>
      <c r="BT104" s="8"/>
      <c r="BU104" s="8"/>
      <c r="BV104" s="8"/>
      <c r="BW104" s="8"/>
      <c r="BX104" s="8"/>
      <c r="BY104" s="8"/>
      <c r="BZ104" s="8"/>
      <c r="CA104" s="8"/>
      <c r="CB104" s="1"/>
      <c r="CC104" s="8"/>
      <c r="CD104" s="1"/>
      <c r="CE104" s="8"/>
      <c r="CF104" s="1"/>
      <c r="CG104" s="8"/>
      <c r="CH104" s="1"/>
    </row>
    <row r="105" spans="2:86" s="211" customFormat="1" ht="15" customHeight="1">
      <c r="B105" s="1"/>
      <c r="C105" s="1"/>
      <c r="D105" s="1"/>
      <c r="E105" s="1"/>
      <c r="F105" s="1"/>
      <c r="G105" s="1"/>
      <c r="H105" s="8"/>
      <c r="I105" s="8"/>
      <c r="J105" s="8"/>
      <c r="K105" s="8"/>
      <c r="L105" s="8"/>
      <c r="M105" s="8"/>
      <c r="N105" s="8"/>
      <c r="O105" s="8"/>
      <c r="P105" s="8"/>
      <c r="Q105" s="1"/>
      <c r="R105" s="1"/>
      <c r="S105" s="1"/>
      <c r="T105" s="1"/>
      <c r="U105" s="1"/>
      <c r="V105" s="8"/>
      <c r="W105" s="1"/>
      <c r="X105" s="1"/>
      <c r="Y105" s="8"/>
      <c r="Z105" s="8"/>
      <c r="AA105" s="8"/>
      <c r="AB105" s="8"/>
      <c r="AC105" s="8"/>
      <c r="AD105" s="8"/>
      <c r="AE105" s="8"/>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8"/>
      <c r="BH105" s="8"/>
      <c r="BI105" s="8"/>
      <c r="BJ105" s="8"/>
      <c r="BK105" s="8"/>
      <c r="BL105" s="8"/>
      <c r="BM105" s="8"/>
      <c r="BN105" s="8"/>
      <c r="BO105" s="8"/>
      <c r="BP105" s="8"/>
      <c r="BQ105" s="8"/>
      <c r="BR105" s="8"/>
      <c r="BS105" s="8"/>
      <c r="BT105" s="8"/>
      <c r="BU105" s="8"/>
      <c r="BV105" s="8"/>
      <c r="BW105" s="8"/>
      <c r="BX105" s="8"/>
      <c r="BY105" s="8"/>
      <c r="BZ105" s="8"/>
      <c r="CA105" s="8"/>
      <c r="CB105" s="1"/>
      <c r="CC105" s="8"/>
      <c r="CD105" s="1"/>
      <c r="CE105" s="8"/>
      <c r="CF105" s="1"/>
      <c r="CG105" s="8"/>
      <c r="CH105" s="1"/>
    </row>
    <row r="106" spans="2:86" s="211" customFormat="1" ht="15" customHeight="1">
      <c r="B106" s="1"/>
      <c r="C106" s="1"/>
      <c r="D106" s="1"/>
      <c r="E106" s="1"/>
      <c r="F106" s="1"/>
      <c r="G106" s="1"/>
      <c r="H106" s="8"/>
      <c r="I106" s="8"/>
      <c r="J106" s="8"/>
      <c r="K106" s="8"/>
      <c r="L106" s="8"/>
      <c r="M106" s="8"/>
      <c r="N106" s="8"/>
      <c r="O106" s="8"/>
      <c r="P106" s="8"/>
      <c r="Q106" s="1"/>
      <c r="R106" s="1"/>
      <c r="S106" s="1"/>
      <c r="T106" s="1"/>
      <c r="U106" s="1"/>
      <c r="V106" s="8"/>
      <c r="W106" s="1"/>
      <c r="X106" s="1"/>
      <c r="Y106" s="8"/>
      <c r="Z106" s="8"/>
      <c r="AA106" s="8"/>
      <c r="AB106" s="8"/>
      <c r="AC106" s="8"/>
      <c r="AD106" s="8"/>
      <c r="AE106" s="8"/>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8"/>
      <c r="BH106" s="8"/>
      <c r="BI106" s="8"/>
      <c r="BJ106" s="8"/>
      <c r="BK106" s="8"/>
      <c r="BL106" s="8"/>
      <c r="BM106" s="8"/>
      <c r="BN106" s="8"/>
      <c r="BO106" s="8"/>
      <c r="BP106" s="8"/>
      <c r="BQ106" s="8"/>
      <c r="BR106" s="8"/>
      <c r="BS106" s="8"/>
      <c r="BT106" s="8"/>
      <c r="BU106" s="8"/>
      <c r="BV106" s="8"/>
      <c r="BW106" s="8"/>
      <c r="BX106" s="8"/>
      <c r="BY106" s="8"/>
      <c r="BZ106" s="8"/>
      <c r="CA106" s="8"/>
      <c r="CB106" s="1"/>
      <c r="CC106" s="8"/>
      <c r="CD106" s="1"/>
      <c r="CE106" s="8"/>
      <c r="CF106" s="1"/>
      <c r="CG106" s="8"/>
      <c r="CH106" s="1"/>
    </row>
    <row r="107" spans="2:86" s="211" customFormat="1" ht="15" customHeight="1">
      <c r="B107" s="1"/>
      <c r="C107" s="1"/>
      <c r="D107" s="1"/>
      <c r="E107" s="1"/>
      <c r="F107" s="1"/>
      <c r="G107" s="1"/>
      <c r="H107" s="8"/>
      <c r="I107" s="8"/>
      <c r="J107" s="8"/>
      <c r="K107" s="8"/>
      <c r="L107" s="8"/>
      <c r="M107" s="8"/>
      <c r="N107" s="8"/>
      <c r="O107" s="8"/>
      <c r="P107" s="8"/>
      <c r="Q107" s="1"/>
      <c r="R107" s="1"/>
      <c r="S107" s="1"/>
      <c r="T107" s="1"/>
      <c r="U107" s="1"/>
      <c r="V107" s="8"/>
      <c r="W107" s="1"/>
      <c r="X107" s="1"/>
      <c r="Y107" s="8"/>
      <c r="Z107" s="8"/>
      <c r="AA107" s="8"/>
      <c r="AB107" s="8"/>
      <c r="AC107" s="8"/>
      <c r="AD107" s="8"/>
      <c r="AE107" s="8"/>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8"/>
      <c r="BH107" s="8"/>
      <c r="BI107" s="8"/>
      <c r="BJ107" s="8"/>
      <c r="BK107" s="8"/>
      <c r="BL107" s="8"/>
      <c r="BM107" s="8"/>
      <c r="BN107" s="8"/>
      <c r="BO107" s="8"/>
      <c r="BP107" s="8"/>
      <c r="BQ107" s="8"/>
      <c r="BR107" s="8"/>
      <c r="BS107" s="8"/>
      <c r="BT107" s="8"/>
      <c r="BU107" s="8"/>
      <c r="BV107" s="8"/>
      <c r="BW107" s="8"/>
      <c r="BX107" s="8"/>
      <c r="BY107" s="8"/>
      <c r="BZ107" s="8"/>
      <c r="CA107" s="8"/>
      <c r="CB107" s="1"/>
      <c r="CC107" s="8"/>
      <c r="CD107" s="1"/>
      <c r="CE107" s="8"/>
      <c r="CF107" s="1"/>
      <c r="CG107" s="8"/>
      <c r="CH107" s="1"/>
    </row>
    <row r="108" spans="2:86" s="211" customFormat="1" ht="15.6" customHeight="1">
      <c r="B108" s="1"/>
      <c r="C108" s="1"/>
      <c r="D108" s="1"/>
      <c r="E108" s="1"/>
      <c r="F108" s="1"/>
      <c r="G108" s="1"/>
      <c r="H108" s="8"/>
      <c r="I108" s="8"/>
      <c r="J108" s="8"/>
      <c r="K108" s="8"/>
      <c r="L108" s="8"/>
      <c r="M108" s="8"/>
      <c r="N108" s="8"/>
      <c r="O108" s="8"/>
      <c r="P108" s="8"/>
      <c r="Q108" s="1"/>
      <c r="R108" s="1"/>
      <c r="S108" s="1"/>
      <c r="T108" s="1"/>
      <c r="U108" s="1"/>
      <c r="V108" s="8"/>
      <c r="W108" s="1"/>
      <c r="X108" s="1"/>
      <c r="Y108" s="8"/>
      <c r="Z108" s="8"/>
      <c r="AA108" s="8"/>
      <c r="AB108" s="8"/>
      <c r="AC108" s="8"/>
      <c r="AD108" s="8"/>
      <c r="AE108" s="8"/>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8"/>
      <c r="BH108" s="8"/>
      <c r="BI108" s="8"/>
      <c r="BJ108" s="8"/>
      <c r="BK108" s="8"/>
      <c r="BL108" s="8"/>
      <c r="BM108" s="8"/>
      <c r="BN108" s="8"/>
      <c r="BO108" s="8"/>
      <c r="BP108" s="8"/>
      <c r="BQ108" s="8"/>
      <c r="BR108" s="8"/>
      <c r="BS108" s="8"/>
      <c r="BT108" s="8"/>
      <c r="BU108" s="8"/>
      <c r="BV108" s="8"/>
      <c r="BW108" s="8"/>
      <c r="BX108" s="8"/>
      <c r="BY108" s="8"/>
      <c r="BZ108" s="8"/>
      <c r="CA108" s="8"/>
      <c r="CB108" s="1"/>
      <c r="CC108" s="8"/>
      <c r="CD108" s="1"/>
      <c r="CE108" s="8"/>
      <c r="CF108" s="1"/>
      <c r="CG108" s="8"/>
      <c r="CH108" s="1"/>
    </row>
    <row r="109" spans="2:86" s="211" customFormat="1" ht="15.6" customHeight="1">
      <c r="B109" s="1"/>
      <c r="C109" s="1"/>
      <c r="D109" s="1"/>
      <c r="E109" s="1"/>
      <c r="F109" s="1"/>
      <c r="G109" s="1"/>
      <c r="H109" s="8"/>
      <c r="I109" s="8"/>
      <c r="J109" s="8"/>
      <c r="K109" s="8"/>
      <c r="L109" s="8"/>
      <c r="M109" s="8"/>
      <c r="N109" s="8"/>
      <c r="O109" s="8"/>
      <c r="P109" s="8"/>
      <c r="Q109" s="1"/>
      <c r="R109" s="1"/>
      <c r="S109" s="1"/>
      <c r="T109" s="1"/>
      <c r="U109" s="1"/>
      <c r="V109" s="8"/>
      <c r="W109" s="1"/>
      <c r="X109" s="1"/>
      <c r="Y109" s="8"/>
      <c r="Z109" s="8"/>
      <c r="AA109" s="8"/>
      <c r="AB109" s="8"/>
      <c r="AC109" s="8"/>
      <c r="AD109" s="8"/>
      <c r="AE109" s="8"/>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8"/>
      <c r="BH109" s="8"/>
      <c r="BI109" s="8"/>
      <c r="BJ109" s="8"/>
      <c r="BK109" s="8"/>
      <c r="BL109" s="8"/>
      <c r="BM109" s="8"/>
      <c r="BN109" s="8"/>
      <c r="BO109" s="8"/>
      <c r="BP109" s="8"/>
      <c r="BQ109" s="8"/>
      <c r="BR109" s="8"/>
      <c r="BS109" s="8"/>
      <c r="BT109" s="8"/>
      <c r="BU109" s="8"/>
      <c r="BV109" s="8"/>
      <c r="BW109" s="8"/>
      <c r="BX109" s="8"/>
      <c r="BY109" s="8"/>
      <c r="BZ109" s="8"/>
      <c r="CA109" s="8"/>
      <c r="CB109" s="1"/>
      <c r="CC109" s="8"/>
      <c r="CD109" s="1"/>
      <c r="CE109" s="8"/>
      <c r="CF109" s="1"/>
      <c r="CG109" s="8"/>
      <c r="CH109" s="1"/>
    </row>
    <row r="110" spans="2:86" ht="13.9">
      <c r="B110" s="1"/>
      <c r="C110" s="1"/>
      <c r="D110" s="1"/>
      <c r="E110" s="1"/>
      <c r="F110" s="1"/>
      <c r="G110" s="1"/>
      <c r="H110" s="8"/>
      <c r="I110" s="8"/>
      <c r="J110" s="8"/>
      <c r="K110" s="8"/>
      <c r="L110" s="8"/>
      <c r="M110" s="8"/>
      <c r="N110" s="8"/>
      <c r="O110" s="8"/>
      <c r="P110" s="8"/>
      <c r="Q110" s="1"/>
      <c r="R110" s="1"/>
      <c r="S110" s="1"/>
      <c r="T110" s="1"/>
      <c r="U110" s="1"/>
      <c r="V110" s="8"/>
      <c r="W110" s="1"/>
      <c r="X110" s="1"/>
      <c r="Y110" s="8"/>
      <c r="Z110" s="8"/>
      <c r="AA110" s="8"/>
      <c r="AB110" s="8"/>
      <c r="AC110" s="8"/>
      <c r="AD110" s="8"/>
      <c r="AE110" s="8"/>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8"/>
      <c r="BH110" s="8"/>
      <c r="BI110" s="8"/>
      <c r="BJ110" s="8"/>
      <c r="BK110" s="8"/>
      <c r="BL110" s="8"/>
      <c r="BM110" s="8"/>
      <c r="BN110" s="8"/>
      <c r="BO110" s="8"/>
      <c r="BP110" s="8"/>
      <c r="BQ110" s="8"/>
      <c r="BR110" s="8"/>
      <c r="BS110" s="8"/>
      <c r="BT110" s="8"/>
      <c r="BU110" s="8"/>
      <c r="BV110" s="8"/>
      <c r="BW110" s="8"/>
      <c r="BX110" s="8"/>
      <c r="BY110" s="8"/>
      <c r="BZ110" s="8"/>
      <c r="CA110" s="8"/>
      <c r="CB110" s="1"/>
      <c r="CC110" s="8"/>
      <c r="CD110" s="1"/>
      <c r="CE110" s="8"/>
      <c r="CF110" s="1"/>
      <c r="CG110" s="8"/>
      <c r="CH110" s="1"/>
    </row>
    <row r="111" spans="2:86" s="211" customFormat="1" ht="13.9">
      <c r="B111" s="1"/>
      <c r="C111" s="1"/>
      <c r="D111" s="1"/>
      <c r="E111" s="1"/>
      <c r="F111" s="1"/>
      <c r="G111" s="1"/>
      <c r="H111" s="8"/>
      <c r="I111" s="8"/>
      <c r="J111" s="8"/>
      <c r="K111" s="8"/>
      <c r="L111" s="8"/>
      <c r="M111" s="8"/>
      <c r="N111" s="8"/>
      <c r="O111" s="8"/>
      <c r="P111" s="8"/>
      <c r="Q111" s="1"/>
      <c r="R111" s="1"/>
      <c r="S111" s="1"/>
      <c r="T111" s="1"/>
      <c r="U111" s="1"/>
      <c r="V111" s="8"/>
      <c r="W111" s="1"/>
      <c r="X111" s="1"/>
      <c r="Y111" s="8"/>
      <c r="Z111" s="8"/>
      <c r="AA111" s="8"/>
      <c r="AB111" s="8"/>
      <c r="AC111" s="8"/>
      <c r="AD111" s="8"/>
      <c r="AE111" s="8"/>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8"/>
      <c r="BW111" s="8"/>
      <c r="BX111" s="8"/>
      <c r="BY111" s="8"/>
      <c r="BZ111" s="8"/>
      <c r="CA111" s="8"/>
      <c r="CB111" s="1"/>
      <c r="CC111" s="8"/>
      <c r="CD111" s="1"/>
      <c r="CE111" s="8"/>
      <c r="CF111" s="1"/>
      <c r="CG111" s="8"/>
      <c r="CH111" s="1"/>
    </row>
    <row r="112" spans="2:86" s="211" customFormat="1" ht="19.149999999999999" thickBot="1">
      <c r="B112" s="60" t="s">
        <v>212</v>
      </c>
      <c r="C112" s="60"/>
      <c r="D112" s="1"/>
      <c r="E112" s="1"/>
      <c r="F112" s="8"/>
      <c r="G112" s="8"/>
      <c r="H112" s="8"/>
      <c r="I112" s="8"/>
      <c r="J112" s="8"/>
      <c r="K112" s="8"/>
      <c r="L112" s="8"/>
      <c r="M112" s="8"/>
      <c r="N112" s="8"/>
      <c r="O112" s="8"/>
      <c r="P112" s="8"/>
      <c r="Q112" s="1"/>
      <c r="R112" s="1"/>
      <c r="S112" s="1"/>
      <c r="T112" s="1"/>
      <c r="U112" s="1"/>
      <c r="V112" s="8"/>
      <c r="W112" s="1"/>
      <c r="X112" s="1"/>
      <c r="Y112" s="8"/>
      <c r="Z112" s="8"/>
      <c r="AA112" s="8"/>
      <c r="AB112" s="8"/>
      <c r="AC112" s="8"/>
      <c r="AD112" s="8"/>
      <c r="AE112" s="8"/>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8"/>
      <c r="BW112" s="8"/>
      <c r="BX112" s="8"/>
      <c r="BY112" s="8"/>
      <c r="BZ112" s="8"/>
      <c r="CA112" s="8"/>
      <c r="CB112" s="1"/>
      <c r="CC112" s="8"/>
      <c r="CD112" s="1"/>
      <c r="CE112" s="8"/>
      <c r="CF112" s="1"/>
      <c r="CG112" s="8"/>
      <c r="CH112" s="1"/>
    </row>
    <row r="113" spans="2:86" s="211" customFormat="1" ht="62.65" customHeight="1" thickBot="1">
      <c r="B113" s="83" t="s">
        <v>38</v>
      </c>
      <c r="C113" s="317" t="s">
        <v>39</v>
      </c>
      <c r="D113" s="318"/>
      <c r="E113" s="319" t="s">
        <v>40</v>
      </c>
      <c r="F113" s="320"/>
      <c r="G113" s="321"/>
      <c r="H113" s="83" t="s">
        <v>213</v>
      </c>
      <c r="I113" s="83" t="s">
        <v>214</v>
      </c>
      <c r="J113" s="83" t="s">
        <v>77</v>
      </c>
      <c r="K113" s="83" t="s">
        <v>215</v>
      </c>
      <c r="L113" s="8"/>
      <c r="M113" s="8"/>
      <c r="N113" s="8"/>
      <c r="O113" s="8"/>
      <c r="P113" s="8"/>
      <c r="Q113" s="1"/>
      <c r="R113" s="1"/>
      <c r="S113" s="1"/>
      <c r="T113" s="1"/>
      <c r="U113" s="1"/>
      <c r="V113" s="8"/>
      <c r="W113" s="1"/>
      <c r="X113" s="1"/>
      <c r="Y113" s="8"/>
      <c r="Z113" s="8"/>
      <c r="AA113" s="8"/>
      <c r="AB113" s="8"/>
      <c r="AC113" s="8"/>
      <c r="AD113" s="8"/>
      <c r="AE113" s="8"/>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8"/>
      <c r="BW113" s="8"/>
      <c r="BX113" s="8"/>
      <c r="BY113" s="8"/>
      <c r="BZ113" s="8"/>
      <c r="CA113" s="8"/>
      <c r="CB113" s="1"/>
      <c r="CC113" s="8"/>
      <c r="CD113" s="1"/>
      <c r="CE113" s="8"/>
      <c r="CF113" s="1"/>
      <c r="CG113" s="8"/>
      <c r="CH113" s="1"/>
    </row>
    <row r="114" spans="2:86" s="211" customFormat="1" ht="16.899999999999999" thickBot="1">
      <c r="B114" s="291">
        <v>1</v>
      </c>
      <c r="C114" s="337" t="s">
        <v>102</v>
      </c>
      <c r="D114" s="338"/>
      <c r="E114" s="212" t="s">
        <v>103</v>
      </c>
      <c r="F114" s="385"/>
      <c r="G114" s="213"/>
      <c r="H114" s="86" t="str">
        <f t="shared" ref="H114:H141" si="23">AU3</f>
        <v>---</v>
      </c>
      <c r="I114" s="86" t="str">
        <f t="shared" ref="I114:I141" si="24">AS3</f>
        <v>---</v>
      </c>
      <c r="J114" s="86" t="str">
        <f t="shared" ref="J114:J141" si="25">AW3</f>
        <v>---</v>
      </c>
      <c r="K114" s="86" t="str">
        <f t="shared" ref="K114:K141" si="26">RIGHT(AX3,6)</f>
        <v>---</v>
      </c>
      <c r="L114" s="8"/>
      <c r="M114" s="8"/>
      <c r="N114" s="8"/>
      <c r="O114" s="8"/>
      <c r="P114" s="8"/>
      <c r="Q114" s="1"/>
      <c r="R114" s="1"/>
      <c r="S114" s="1"/>
      <c r="T114" s="1"/>
      <c r="U114" s="1"/>
      <c r="V114" s="8"/>
      <c r="W114" s="1"/>
      <c r="X114" s="1"/>
      <c r="Y114" s="8"/>
      <c r="Z114" s="8"/>
      <c r="AA114" s="8"/>
      <c r="AB114" s="8"/>
      <c r="AC114" s="8"/>
      <c r="AD114" s="8"/>
      <c r="AE114" s="8"/>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8"/>
      <c r="BW114" s="8"/>
      <c r="BX114" s="8"/>
      <c r="BY114" s="8"/>
      <c r="BZ114" s="8"/>
      <c r="CA114" s="8"/>
      <c r="CB114" s="1"/>
      <c r="CC114" s="8"/>
      <c r="CD114" s="1"/>
      <c r="CE114" s="8"/>
      <c r="CF114" s="1"/>
      <c r="CG114" s="8"/>
      <c r="CH114" s="1"/>
    </row>
    <row r="115" spans="2:86" s="211" customFormat="1" ht="15.6" customHeight="1" thickBot="1">
      <c r="B115" s="292"/>
      <c r="C115" s="339"/>
      <c r="D115" s="340"/>
      <c r="E115" s="212" t="s">
        <v>108</v>
      </c>
      <c r="F115" s="385"/>
      <c r="G115" s="214"/>
      <c r="H115" s="86" t="str">
        <f t="shared" si="23"/>
        <v>---</v>
      </c>
      <c r="I115" s="86" t="str">
        <f t="shared" si="24"/>
        <v>---</v>
      </c>
      <c r="J115" s="86" t="str">
        <f t="shared" si="25"/>
        <v>---</v>
      </c>
      <c r="K115" s="86" t="str">
        <f t="shared" si="26"/>
        <v>---</v>
      </c>
      <c r="L115" s="8"/>
      <c r="M115" s="8"/>
      <c r="N115" s="8"/>
      <c r="O115" s="8"/>
      <c r="P115" s="8"/>
      <c r="Q115" s="1"/>
      <c r="R115" s="1"/>
      <c r="S115" s="1"/>
      <c r="T115" s="1"/>
      <c r="U115" s="1"/>
      <c r="V115" s="8"/>
      <c r="W115" s="1"/>
      <c r="X115" s="1"/>
      <c r="Y115" s="8"/>
      <c r="Z115" s="8"/>
      <c r="AA115" s="8"/>
      <c r="AB115" s="8"/>
      <c r="AC115" s="8"/>
      <c r="AD115" s="8"/>
      <c r="AE115" s="8"/>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8"/>
      <c r="BW115" s="8"/>
      <c r="BX115" s="8"/>
      <c r="BY115" s="8"/>
      <c r="BZ115" s="8"/>
      <c r="CA115" s="8"/>
      <c r="CB115" s="1"/>
      <c r="CC115" s="8"/>
      <c r="CD115" s="1"/>
      <c r="CE115" s="8"/>
      <c r="CF115" s="1"/>
      <c r="CG115" s="8"/>
      <c r="CH115" s="1"/>
    </row>
    <row r="116" spans="2:86" s="211" customFormat="1" ht="15.6" customHeight="1" thickBot="1">
      <c r="B116" s="292"/>
      <c r="C116" s="337" t="s">
        <v>231</v>
      </c>
      <c r="D116" s="338"/>
      <c r="E116" s="212" t="s">
        <v>111</v>
      </c>
      <c r="F116" s="385"/>
      <c r="G116" s="214"/>
      <c r="H116" s="86" t="str">
        <f t="shared" si="23"/>
        <v>---</v>
      </c>
      <c r="I116" s="86" t="str">
        <f t="shared" si="24"/>
        <v>---</v>
      </c>
      <c r="J116" s="86" t="str">
        <f t="shared" si="25"/>
        <v>---</v>
      </c>
      <c r="K116" s="86" t="str">
        <f t="shared" si="26"/>
        <v>---</v>
      </c>
      <c r="L116" s="8"/>
      <c r="M116" s="8"/>
      <c r="N116" s="8"/>
      <c r="O116" s="8"/>
      <c r="P116" s="8"/>
      <c r="Q116" s="1"/>
      <c r="R116" s="1"/>
      <c r="S116" s="1"/>
      <c r="T116" s="1"/>
      <c r="U116" s="1"/>
      <c r="V116" s="8"/>
      <c r="W116" s="1"/>
      <c r="X116" s="1"/>
      <c r="Y116" s="8"/>
      <c r="Z116" s="8"/>
      <c r="AA116" s="8"/>
      <c r="AB116" s="8"/>
      <c r="AC116" s="8"/>
      <c r="AD116" s="8"/>
      <c r="AE116" s="8"/>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8"/>
      <c r="BW116" s="8"/>
      <c r="BX116" s="8"/>
      <c r="BY116" s="8"/>
      <c r="BZ116" s="8"/>
      <c r="CA116" s="8"/>
      <c r="CB116" s="1"/>
      <c r="CC116" s="8"/>
      <c r="CD116" s="1"/>
      <c r="CE116" s="8"/>
      <c r="CF116" s="1"/>
      <c r="CG116" s="8"/>
      <c r="CH116" s="1"/>
    </row>
    <row r="117" spans="2:86" s="211" customFormat="1" ht="15.6" customHeight="1" thickBot="1">
      <c r="B117" s="292"/>
      <c r="C117" s="339"/>
      <c r="D117" s="340"/>
      <c r="E117" s="212" t="s">
        <v>114</v>
      </c>
      <c r="F117" s="385"/>
      <c r="G117" s="214"/>
      <c r="H117" s="86" t="str">
        <f t="shared" si="23"/>
        <v>---</v>
      </c>
      <c r="I117" s="86" t="str">
        <f t="shared" si="24"/>
        <v>---</v>
      </c>
      <c r="J117" s="86" t="str">
        <f t="shared" si="25"/>
        <v>---</v>
      </c>
      <c r="K117" s="86" t="str">
        <f t="shared" si="26"/>
        <v>---</v>
      </c>
      <c r="L117" s="8"/>
      <c r="M117" s="8"/>
      <c r="N117" s="8"/>
      <c r="O117" s="8"/>
      <c r="P117" s="8"/>
      <c r="Q117" s="1"/>
      <c r="R117" s="1"/>
      <c r="S117" s="1"/>
      <c r="T117" s="1"/>
      <c r="U117" s="1"/>
      <c r="V117" s="8"/>
      <c r="W117" s="1"/>
      <c r="X117" s="1"/>
      <c r="Y117" s="8"/>
      <c r="Z117" s="8"/>
      <c r="AA117" s="8"/>
      <c r="AB117" s="8"/>
      <c r="AC117" s="8"/>
      <c r="AD117" s="8"/>
      <c r="AE117" s="8"/>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8"/>
      <c r="BW117" s="8"/>
      <c r="BX117" s="8"/>
      <c r="BY117" s="8"/>
      <c r="BZ117" s="8"/>
      <c r="CA117" s="8"/>
      <c r="CB117" s="1"/>
      <c r="CC117" s="8"/>
      <c r="CD117" s="1"/>
      <c r="CE117" s="8"/>
      <c r="CF117" s="1"/>
      <c r="CG117" s="8"/>
      <c r="CH117" s="1"/>
    </row>
    <row r="118" spans="2:86" s="211" customFormat="1" ht="15.6" customHeight="1" thickBot="1">
      <c r="B118" s="292"/>
      <c r="C118" s="339"/>
      <c r="D118" s="340"/>
      <c r="E118" s="212" t="s">
        <v>116</v>
      </c>
      <c r="F118" s="385"/>
      <c r="G118" s="214"/>
      <c r="H118" s="86" t="str">
        <f t="shared" si="23"/>
        <v>---</v>
      </c>
      <c r="I118" s="86" t="str">
        <f t="shared" si="24"/>
        <v>---</v>
      </c>
      <c r="J118" s="86" t="str">
        <f t="shared" si="25"/>
        <v>---</v>
      </c>
      <c r="K118" s="86" t="str">
        <f t="shared" si="26"/>
        <v>---</v>
      </c>
      <c r="L118" s="8"/>
      <c r="M118" s="8"/>
      <c r="N118" s="8"/>
      <c r="O118" s="8"/>
      <c r="P118" s="8"/>
      <c r="Q118" s="1"/>
      <c r="R118" s="1"/>
      <c r="S118" s="1"/>
      <c r="T118" s="1"/>
      <c r="U118" s="1"/>
      <c r="V118" s="8"/>
      <c r="W118" s="1"/>
      <c r="X118" s="1"/>
      <c r="Y118" s="8"/>
      <c r="Z118" s="8"/>
      <c r="AA118" s="8"/>
      <c r="AB118" s="8"/>
      <c r="AC118" s="8"/>
      <c r="AD118" s="8"/>
      <c r="AE118" s="8"/>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8"/>
      <c r="BW118" s="8"/>
      <c r="BX118" s="8"/>
      <c r="BY118" s="8"/>
      <c r="BZ118" s="8"/>
      <c r="CA118" s="8"/>
      <c r="CB118" s="1"/>
      <c r="CC118" s="8"/>
      <c r="CD118" s="1"/>
      <c r="CE118" s="8"/>
      <c r="CF118" s="1"/>
      <c r="CG118" s="8"/>
      <c r="CH118" s="1"/>
    </row>
    <row r="119" spans="2:86" s="211" customFormat="1" ht="15.6" customHeight="1" thickBot="1">
      <c r="B119" s="292"/>
      <c r="C119" s="341"/>
      <c r="D119" s="342"/>
      <c r="E119" s="212" t="s">
        <v>118</v>
      </c>
      <c r="F119" s="385"/>
      <c r="G119" s="214"/>
      <c r="H119" s="86" t="str">
        <f t="shared" si="23"/>
        <v>---</v>
      </c>
      <c r="I119" s="86" t="str">
        <f t="shared" si="24"/>
        <v>---</v>
      </c>
      <c r="J119" s="86" t="str">
        <f t="shared" si="25"/>
        <v>---</v>
      </c>
      <c r="K119" s="86" t="str">
        <f t="shared" si="26"/>
        <v>---</v>
      </c>
      <c r="L119" s="8"/>
      <c r="M119" s="8"/>
      <c r="N119" s="8"/>
      <c r="O119" s="8"/>
      <c r="P119" s="8"/>
      <c r="Q119" s="1"/>
      <c r="R119" s="1"/>
      <c r="S119" s="1"/>
      <c r="T119" s="1"/>
      <c r="U119" s="1"/>
      <c r="V119" s="8"/>
      <c r="W119" s="1"/>
      <c r="X119" s="1"/>
      <c r="Y119" s="8"/>
      <c r="Z119" s="8"/>
      <c r="AA119" s="8"/>
      <c r="AB119" s="8"/>
      <c r="AC119" s="8"/>
      <c r="AD119" s="8"/>
      <c r="AE119" s="8"/>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8"/>
      <c r="BW119" s="8"/>
      <c r="BX119" s="8"/>
      <c r="BY119" s="8"/>
      <c r="BZ119" s="8"/>
      <c r="CA119" s="8"/>
      <c r="CB119" s="1"/>
      <c r="CC119" s="8"/>
      <c r="CD119" s="1"/>
      <c r="CE119" s="8"/>
      <c r="CF119" s="1"/>
      <c r="CG119" s="8"/>
      <c r="CH119" s="1"/>
    </row>
    <row r="120" spans="2:86" s="211" customFormat="1" ht="15.6" customHeight="1" thickBot="1">
      <c r="B120" s="292"/>
      <c r="C120" s="339" t="s">
        <v>232</v>
      </c>
      <c r="D120" s="340"/>
      <c r="E120" s="212" t="s">
        <v>233</v>
      </c>
      <c r="F120" s="385"/>
      <c r="G120" s="214"/>
      <c r="H120" s="86" t="str">
        <f t="shared" si="23"/>
        <v>---</v>
      </c>
      <c r="I120" s="86" t="str">
        <f t="shared" si="24"/>
        <v>---</v>
      </c>
      <c r="J120" s="86" t="str">
        <f t="shared" si="25"/>
        <v>---</v>
      </c>
      <c r="K120" s="86" t="str">
        <f t="shared" si="26"/>
        <v>---</v>
      </c>
      <c r="L120" s="8"/>
      <c r="M120" s="8"/>
      <c r="N120" s="8"/>
      <c r="O120" s="8"/>
      <c r="P120" s="8"/>
      <c r="Q120" s="1"/>
      <c r="R120" s="1"/>
      <c r="S120" s="1"/>
      <c r="T120" s="1"/>
      <c r="U120" s="1"/>
      <c r="V120" s="8"/>
      <c r="W120" s="1"/>
      <c r="X120" s="1"/>
      <c r="Y120" s="8"/>
      <c r="Z120" s="8"/>
      <c r="AA120" s="8"/>
      <c r="AB120" s="8"/>
      <c r="AC120" s="8"/>
      <c r="AD120" s="8"/>
      <c r="AE120" s="8"/>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8"/>
      <c r="BW120" s="8"/>
      <c r="BX120" s="8"/>
      <c r="BY120" s="8"/>
      <c r="BZ120" s="8"/>
      <c r="CA120" s="8"/>
      <c r="CB120" s="1"/>
      <c r="CC120" s="8"/>
      <c r="CD120" s="1"/>
      <c r="CE120" s="8"/>
      <c r="CF120" s="1"/>
      <c r="CG120" s="8"/>
      <c r="CH120" s="1"/>
    </row>
    <row r="121" spans="2:86" s="211" customFormat="1" ht="15.6" customHeight="1" thickBot="1">
      <c r="B121" s="292"/>
      <c r="C121" s="339"/>
      <c r="D121" s="340"/>
      <c r="E121" s="212" t="s">
        <v>235</v>
      </c>
      <c r="F121" s="385"/>
      <c r="G121" s="214"/>
      <c r="H121" s="86" t="str">
        <f t="shared" si="23"/>
        <v>---</v>
      </c>
      <c r="I121" s="86" t="str">
        <f t="shared" si="24"/>
        <v>---</v>
      </c>
      <c r="J121" s="86" t="str">
        <f t="shared" si="25"/>
        <v>---</v>
      </c>
      <c r="K121" s="86" t="str">
        <f t="shared" si="26"/>
        <v>---</v>
      </c>
      <c r="L121" s="8"/>
      <c r="M121" s="8"/>
      <c r="N121" s="8"/>
      <c r="O121" s="8"/>
      <c r="P121" s="8"/>
      <c r="Q121" s="1"/>
      <c r="R121" s="1"/>
      <c r="S121" s="1"/>
      <c r="T121" s="1"/>
      <c r="U121" s="1"/>
      <c r="V121" s="8"/>
      <c r="W121" s="1"/>
      <c r="X121" s="1"/>
      <c r="Y121" s="8"/>
      <c r="Z121" s="8"/>
      <c r="AA121" s="8"/>
      <c r="AB121" s="8"/>
      <c r="AC121" s="8"/>
      <c r="AD121" s="8"/>
      <c r="AE121" s="8"/>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8"/>
      <c r="BW121" s="8"/>
      <c r="BX121" s="8"/>
      <c r="BY121" s="8"/>
      <c r="BZ121" s="8"/>
      <c r="CA121" s="8"/>
      <c r="CB121" s="1"/>
      <c r="CC121" s="8"/>
      <c r="CD121" s="1"/>
      <c r="CE121" s="8"/>
      <c r="CF121" s="1"/>
      <c r="CG121" s="8"/>
      <c r="CH121" s="1"/>
    </row>
    <row r="122" spans="2:86" s="211" customFormat="1" ht="15.6" customHeight="1" thickBot="1">
      <c r="B122" s="293"/>
      <c r="C122" s="341"/>
      <c r="D122" s="342"/>
      <c r="E122" s="212" t="s">
        <v>237</v>
      </c>
      <c r="F122" s="385"/>
      <c r="G122" s="214"/>
      <c r="H122" s="86" t="str">
        <f t="shared" si="23"/>
        <v>---</v>
      </c>
      <c r="I122" s="86" t="str">
        <f t="shared" si="24"/>
        <v>---</v>
      </c>
      <c r="J122" s="86" t="str">
        <f t="shared" si="25"/>
        <v>---</v>
      </c>
      <c r="K122" s="86" t="str">
        <f t="shared" si="26"/>
        <v>---</v>
      </c>
      <c r="L122" s="8"/>
      <c r="M122" s="8"/>
      <c r="N122" s="8"/>
      <c r="O122" s="8"/>
      <c r="P122" s="8"/>
      <c r="Q122" s="1"/>
      <c r="R122" s="1"/>
      <c r="S122" s="1"/>
      <c r="T122" s="1"/>
      <c r="U122" s="1"/>
      <c r="V122" s="8"/>
      <c r="W122" s="1"/>
      <c r="X122" s="1"/>
      <c r="Y122" s="8"/>
      <c r="Z122" s="8"/>
      <c r="AA122" s="8"/>
      <c r="AB122" s="8"/>
      <c r="AC122" s="8"/>
      <c r="AD122" s="8"/>
      <c r="AE122" s="8"/>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8"/>
      <c r="BW122" s="8"/>
      <c r="BX122" s="8"/>
      <c r="BY122" s="8"/>
      <c r="BZ122" s="8"/>
      <c r="CA122" s="8"/>
      <c r="CB122" s="1"/>
      <c r="CC122" s="8"/>
      <c r="CD122" s="1"/>
      <c r="CE122" s="8"/>
      <c r="CF122" s="1"/>
      <c r="CG122" s="8"/>
      <c r="CH122" s="1"/>
    </row>
    <row r="123" spans="2:86" s="211" customFormat="1" ht="15.6" customHeight="1" thickBot="1">
      <c r="B123" s="292">
        <v>2</v>
      </c>
      <c r="C123" s="386" t="s">
        <v>120</v>
      </c>
      <c r="D123" s="387"/>
      <c r="E123" s="212" t="s">
        <v>121</v>
      </c>
      <c r="F123" s="388"/>
      <c r="G123" s="214"/>
      <c r="H123" s="86" t="str">
        <f t="shared" si="23"/>
        <v>---</v>
      </c>
      <c r="I123" s="86" t="str">
        <f t="shared" si="24"/>
        <v>---</v>
      </c>
      <c r="J123" s="86" t="str">
        <f t="shared" si="25"/>
        <v>---</v>
      </c>
      <c r="K123" s="86" t="str">
        <f t="shared" si="26"/>
        <v>---</v>
      </c>
      <c r="L123" s="8"/>
      <c r="M123" s="8"/>
      <c r="N123" s="8"/>
      <c r="O123" s="8"/>
      <c r="P123" s="8"/>
      <c r="Q123" s="1"/>
      <c r="R123" s="1"/>
      <c r="S123" s="1"/>
      <c r="T123" s="1"/>
      <c r="U123" s="1"/>
      <c r="V123" s="8"/>
      <c r="W123" s="1"/>
      <c r="X123" s="1"/>
      <c r="Y123" s="8"/>
      <c r="Z123" s="8"/>
      <c r="AA123" s="8"/>
      <c r="AB123" s="8"/>
      <c r="AC123" s="8"/>
      <c r="AD123" s="8"/>
      <c r="AE123" s="8"/>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8"/>
      <c r="BW123" s="8"/>
      <c r="BX123" s="8"/>
      <c r="BY123" s="8"/>
      <c r="BZ123" s="8"/>
      <c r="CA123" s="8"/>
      <c r="CB123" s="1"/>
      <c r="CC123" s="8"/>
      <c r="CD123" s="1"/>
      <c r="CE123" s="8"/>
      <c r="CF123" s="1"/>
      <c r="CG123" s="8"/>
      <c r="CH123" s="1"/>
    </row>
    <row r="124" spans="2:86" s="211" customFormat="1" ht="15.6" customHeight="1" thickBot="1">
      <c r="B124" s="292"/>
      <c r="C124" s="386"/>
      <c r="D124" s="387"/>
      <c r="E124" s="212" t="s">
        <v>240</v>
      </c>
      <c r="F124" s="388"/>
      <c r="G124" s="214"/>
      <c r="H124" s="86" t="str">
        <f t="shared" si="23"/>
        <v>---</v>
      </c>
      <c r="I124" s="86" t="str">
        <f t="shared" si="24"/>
        <v>---</v>
      </c>
      <c r="J124" s="86" t="str">
        <f t="shared" si="25"/>
        <v>---</v>
      </c>
      <c r="K124" s="86" t="str">
        <f t="shared" si="26"/>
        <v>---</v>
      </c>
      <c r="L124" s="8"/>
      <c r="M124" s="8"/>
      <c r="N124" s="8"/>
      <c r="O124" s="8"/>
      <c r="P124" s="8"/>
      <c r="Q124" s="1"/>
      <c r="R124" s="1"/>
      <c r="S124" s="1"/>
      <c r="T124" s="1"/>
      <c r="U124" s="1"/>
      <c r="V124" s="8"/>
      <c r="W124" s="1"/>
      <c r="X124" s="1"/>
      <c r="Y124" s="8"/>
      <c r="Z124" s="8"/>
      <c r="AA124" s="8"/>
      <c r="AB124" s="8"/>
      <c r="AC124" s="8"/>
      <c r="AD124" s="8"/>
      <c r="AE124" s="8"/>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8"/>
      <c r="BW124" s="8"/>
      <c r="BX124" s="8"/>
      <c r="BY124" s="8"/>
      <c r="BZ124" s="8"/>
      <c r="CA124" s="8"/>
      <c r="CB124" s="1"/>
      <c r="CC124" s="8"/>
      <c r="CD124" s="1"/>
      <c r="CE124" s="8"/>
      <c r="CF124" s="1"/>
      <c r="CG124" s="8"/>
      <c r="CH124" s="1"/>
    </row>
    <row r="125" spans="2:86" s="211" customFormat="1" ht="15.6" customHeight="1" thickBot="1">
      <c r="B125" s="292"/>
      <c r="C125" s="386"/>
      <c r="D125" s="387"/>
      <c r="E125" s="212" t="s">
        <v>125</v>
      </c>
      <c r="F125" s="388"/>
      <c r="G125" s="214"/>
      <c r="H125" s="86" t="str">
        <f t="shared" si="23"/>
        <v>---</v>
      </c>
      <c r="I125" s="86" t="str">
        <f t="shared" si="24"/>
        <v>---</v>
      </c>
      <c r="J125" s="86" t="str">
        <f t="shared" si="25"/>
        <v>---</v>
      </c>
      <c r="K125" s="86" t="str">
        <f t="shared" si="26"/>
        <v>---</v>
      </c>
      <c r="L125" s="8"/>
      <c r="M125" s="8"/>
      <c r="N125" s="8"/>
      <c r="O125" s="8"/>
      <c r="P125" s="8"/>
      <c r="Q125" s="1"/>
      <c r="R125" s="1"/>
      <c r="S125" s="1"/>
      <c r="T125" s="1"/>
      <c r="U125" s="1"/>
      <c r="V125" s="8"/>
      <c r="W125" s="1"/>
      <c r="X125" s="1"/>
      <c r="Y125" s="8"/>
      <c r="Z125" s="8"/>
      <c r="AA125" s="8"/>
      <c r="AB125" s="8"/>
      <c r="AC125" s="8"/>
      <c r="AD125" s="8"/>
      <c r="AE125" s="8"/>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8"/>
      <c r="BW125" s="8"/>
      <c r="BX125" s="8"/>
      <c r="BY125" s="8"/>
      <c r="BZ125" s="8"/>
      <c r="CA125" s="8"/>
      <c r="CB125" s="1"/>
      <c r="CC125" s="8"/>
      <c r="CD125" s="1"/>
      <c r="CE125" s="8"/>
      <c r="CF125" s="1"/>
      <c r="CG125" s="8"/>
      <c r="CH125" s="1"/>
    </row>
    <row r="126" spans="2:86" s="211" customFormat="1" ht="15.6" customHeight="1" thickBot="1">
      <c r="B126" s="292"/>
      <c r="C126" s="386" t="s">
        <v>127</v>
      </c>
      <c r="D126" s="387"/>
      <c r="E126" s="212" t="s">
        <v>128</v>
      </c>
      <c r="F126" s="388"/>
      <c r="G126" s="214"/>
      <c r="H126" s="86" t="str">
        <f t="shared" si="23"/>
        <v>---</v>
      </c>
      <c r="I126" s="86" t="str">
        <f t="shared" si="24"/>
        <v>---</v>
      </c>
      <c r="J126" s="86" t="str">
        <f t="shared" si="25"/>
        <v>---</v>
      </c>
      <c r="K126" s="86" t="str">
        <f t="shared" si="26"/>
        <v>---</v>
      </c>
      <c r="L126" s="8"/>
      <c r="M126" s="8"/>
      <c r="N126" s="8"/>
      <c r="O126" s="8"/>
      <c r="P126" s="8"/>
      <c r="Q126" s="1"/>
      <c r="R126" s="1"/>
      <c r="S126" s="1"/>
      <c r="T126" s="1"/>
      <c r="U126" s="1"/>
      <c r="V126" s="8"/>
      <c r="W126" s="1"/>
      <c r="X126" s="1"/>
      <c r="Y126" s="8"/>
      <c r="Z126" s="8"/>
      <c r="AA126" s="8"/>
      <c r="AB126" s="8"/>
      <c r="AC126" s="8"/>
      <c r="AD126" s="8"/>
      <c r="AE126" s="8"/>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8"/>
      <c r="BW126" s="8"/>
      <c r="BX126" s="8"/>
      <c r="BY126" s="8"/>
      <c r="BZ126" s="8"/>
      <c r="CA126" s="8"/>
      <c r="CB126" s="1"/>
      <c r="CC126" s="8"/>
      <c r="CD126" s="1"/>
      <c r="CE126" s="8"/>
      <c r="CF126" s="1"/>
      <c r="CG126" s="8"/>
      <c r="CH126" s="1"/>
    </row>
    <row r="127" spans="2:86" s="211" customFormat="1" ht="17.25" customHeight="1" thickBot="1">
      <c r="B127" s="292"/>
      <c r="C127" s="386"/>
      <c r="D127" s="387"/>
      <c r="E127" s="212" t="s">
        <v>130</v>
      </c>
      <c r="F127" s="388"/>
      <c r="G127" s="214"/>
      <c r="H127" s="86" t="str">
        <f t="shared" si="23"/>
        <v>---</v>
      </c>
      <c r="I127" s="86" t="str">
        <f t="shared" si="24"/>
        <v>---</v>
      </c>
      <c r="J127" s="86" t="str">
        <f t="shared" si="25"/>
        <v>---</v>
      </c>
      <c r="K127" s="86" t="str">
        <f t="shared" si="26"/>
        <v>---</v>
      </c>
      <c r="L127" s="8"/>
      <c r="M127" s="8"/>
      <c r="N127" s="8"/>
      <c r="O127" s="8"/>
      <c r="P127" s="8"/>
      <c r="Q127" s="1"/>
      <c r="R127" s="1"/>
      <c r="S127" s="1"/>
      <c r="T127" s="1"/>
      <c r="U127" s="1"/>
      <c r="V127" s="8"/>
      <c r="W127" s="1"/>
      <c r="X127" s="1"/>
      <c r="Y127" s="8"/>
      <c r="Z127" s="8"/>
      <c r="AA127" s="8"/>
      <c r="AB127" s="8"/>
      <c r="AC127" s="8"/>
      <c r="AD127" s="8"/>
      <c r="AE127" s="8"/>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8"/>
      <c r="BW127" s="8"/>
      <c r="BX127" s="8"/>
      <c r="BY127" s="8"/>
      <c r="BZ127" s="8"/>
      <c r="CA127" s="8"/>
      <c r="CB127" s="1"/>
      <c r="CC127" s="8"/>
      <c r="CD127" s="1"/>
      <c r="CE127" s="8"/>
      <c r="CF127" s="1"/>
      <c r="CG127" s="8"/>
      <c r="CH127" s="1"/>
    </row>
    <row r="128" spans="2:86" s="211" customFormat="1" ht="15.6" customHeight="1" thickBot="1">
      <c r="B128" s="292"/>
      <c r="C128" s="386"/>
      <c r="D128" s="387"/>
      <c r="E128" s="212" t="s">
        <v>132</v>
      </c>
      <c r="F128" s="388"/>
      <c r="G128" s="214"/>
      <c r="H128" s="86" t="str">
        <f t="shared" si="23"/>
        <v>---</v>
      </c>
      <c r="I128" s="86" t="str">
        <f t="shared" si="24"/>
        <v>---</v>
      </c>
      <c r="J128" s="86" t="str">
        <f t="shared" si="25"/>
        <v>---</v>
      </c>
      <c r="K128" s="86" t="str">
        <f t="shared" si="26"/>
        <v>---</v>
      </c>
      <c r="L128" s="8"/>
      <c r="M128" s="8"/>
      <c r="N128" s="8"/>
      <c r="O128" s="8"/>
      <c r="P128" s="8"/>
      <c r="Q128" s="1"/>
      <c r="R128" s="1"/>
      <c r="S128" s="1"/>
      <c r="T128" s="1"/>
      <c r="U128" s="1"/>
      <c r="V128" s="8"/>
      <c r="W128" s="1"/>
      <c r="X128" s="1"/>
      <c r="Y128" s="8"/>
      <c r="Z128" s="8"/>
      <c r="AA128" s="8"/>
      <c r="AB128" s="8"/>
      <c r="AC128" s="8"/>
      <c r="AD128" s="8"/>
      <c r="AE128" s="8"/>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8"/>
      <c r="BW128" s="8"/>
      <c r="BX128" s="8"/>
      <c r="BY128" s="8"/>
      <c r="BZ128" s="8"/>
      <c r="CA128" s="8"/>
      <c r="CB128" s="1"/>
      <c r="CC128" s="8"/>
      <c r="CD128" s="1"/>
      <c r="CE128" s="8"/>
      <c r="CF128" s="1"/>
      <c r="CG128" s="8"/>
      <c r="CH128" s="1"/>
    </row>
    <row r="129" spans="2:86" s="211" customFormat="1" ht="15.6" customHeight="1" thickBot="1">
      <c r="B129" s="292"/>
      <c r="C129" s="386" t="s">
        <v>134</v>
      </c>
      <c r="D129" s="387"/>
      <c r="E129" s="212" t="s">
        <v>135</v>
      </c>
      <c r="F129" s="388"/>
      <c r="G129" s="214"/>
      <c r="H129" s="86" t="str">
        <f t="shared" si="23"/>
        <v>---</v>
      </c>
      <c r="I129" s="86" t="str">
        <f t="shared" si="24"/>
        <v>---</v>
      </c>
      <c r="J129" s="86" t="str">
        <f t="shared" si="25"/>
        <v>---</v>
      </c>
      <c r="K129" s="86" t="str">
        <f t="shared" si="26"/>
        <v>---</v>
      </c>
      <c r="L129" s="8"/>
      <c r="M129" s="8"/>
      <c r="N129" s="8"/>
      <c r="O129" s="8"/>
      <c r="P129" s="8"/>
      <c r="Q129" s="1"/>
      <c r="R129" s="1"/>
      <c r="S129" s="1"/>
      <c r="T129" s="1"/>
      <c r="U129" s="1"/>
      <c r="V129" s="8"/>
      <c r="W129" s="1"/>
      <c r="X129" s="1"/>
      <c r="Y129" s="8"/>
      <c r="Z129" s="8"/>
      <c r="AA129" s="8"/>
      <c r="AB129" s="8"/>
      <c r="AC129" s="8"/>
      <c r="AD129" s="8"/>
      <c r="AE129" s="8"/>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8"/>
      <c r="BW129" s="8"/>
      <c r="BX129" s="8"/>
      <c r="BY129" s="8"/>
      <c r="BZ129" s="8"/>
      <c r="CA129" s="8"/>
      <c r="CB129" s="1"/>
      <c r="CC129" s="8"/>
      <c r="CD129" s="1"/>
      <c r="CE129" s="8"/>
      <c r="CF129" s="1"/>
      <c r="CG129" s="8"/>
      <c r="CH129" s="1"/>
    </row>
    <row r="130" spans="2:86" s="211" customFormat="1" ht="15.6" customHeight="1" thickBot="1">
      <c r="B130" s="292"/>
      <c r="C130" s="386"/>
      <c r="D130" s="387"/>
      <c r="E130" s="212" t="s">
        <v>137</v>
      </c>
      <c r="F130" s="388"/>
      <c r="G130" s="214"/>
      <c r="H130" s="86" t="str">
        <f t="shared" si="23"/>
        <v>---</v>
      </c>
      <c r="I130" s="86" t="str">
        <f t="shared" si="24"/>
        <v>---</v>
      </c>
      <c r="J130" s="86" t="str">
        <f t="shared" si="25"/>
        <v>---</v>
      </c>
      <c r="K130" s="86" t="str">
        <f t="shared" si="26"/>
        <v>---</v>
      </c>
      <c r="L130" s="8"/>
      <c r="M130" s="8"/>
      <c r="N130" s="8"/>
      <c r="O130" s="8"/>
      <c r="P130" s="8"/>
      <c r="Q130" s="1"/>
      <c r="R130" s="1"/>
      <c r="S130" s="1"/>
      <c r="T130" s="1"/>
      <c r="U130" s="1"/>
      <c r="V130" s="8"/>
      <c r="W130" s="1"/>
      <c r="X130" s="1"/>
      <c r="Y130" s="8"/>
      <c r="Z130" s="8"/>
      <c r="AA130" s="8"/>
      <c r="AB130" s="8"/>
      <c r="AC130" s="8"/>
      <c r="AD130" s="8"/>
      <c r="AE130" s="8"/>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8"/>
      <c r="BW130" s="8"/>
      <c r="BX130" s="8"/>
      <c r="BY130" s="8"/>
      <c r="BZ130" s="8"/>
      <c r="CA130" s="8"/>
      <c r="CB130" s="1"/>
      <c r="CC130" s="8"/>
      <c r="CD130" s="1"/>
      <c r="CE130" s="8"/>
      <c r="CF130" s="1"/>
      <c r="CG130" s="8"/>
      <c r="CH130" s="1"/>
    </row>
    <row r="131" spans="2:86" s="211" customFormat="1" ht="15.6" customHeight="1" thickBot="1">
      <c r="B131" s="292"/>
      <c r="C131" s="386"/>
      <c r="D131" s="387"/>
      <c r="E131" s="212" t="s">
        <v>139</v>
      </c>
      <c r="F131" s="388"/>
      <c r="G131" s="214"/>
      <c r="H131" s="86" t="str">
        <f t="shared" si="23"/>
        <v>---</v>
      </c>
      <c r="I131" s="86" t="str">
        <f t="shared" si="24"/>
        <v>---</v>
      </c>
      <c r="J131" s="86" t="str">
        <f t="shared" si="25"/>
        <v>---</v>
      </c>
      <c r="K131" s="86" t="str">
        <f t="shared" si="26"/>
        <v>---</v>
      </c>
      <c r="L131" s="8"/>
      <c r="M131" s="8"/>
      <c r="N131" s="8"/>
      <c r="O131" s="8"/>
      <c r="P131" s="8"/>
      <c r="Q131" s="1"/>
      <c r="R131" s="1"/>
      <c r="S131" s="1"/>
      <c r="T131" s="1"/>
      <c r="U131" s="1"/>
      <c r="V131" s="8"/>
      <c r="W131" s="1"/>
      <c r="X131" s="1"/>
      <c r="Y131" s="8"/>
      <c r="Z131" s="8"/>
      <c r="AA131" s="8"/>
      <c r="AB131" s="8"/>
      <c r="AC131" s="8"/>
      <c r="AD131" s="8"/>
      <c r="AE131" s="8"/>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8"/>
      <c r="BW131" s="8"/>
      <c r="BX131" s="8"/>
      <c r="BY131" s="8"/>
      <c r="BZ131" s="8"/>
      <c r="CA131" s="8"/>
      <c r="CB131" s="1"/>
      <c r="CC131" s="8"/>
      <c r="CD131" s="1"/>
      <c r="CE131" s="8"/>
      <c r="CF131" s="1"/>
      <c r="CG131" s="8"/>
      <c r="CH131" s="1"/>
    </row>
    <row r="132" spans="2:86" s="211" customFormat="1" ht="15.6" customHeight="1" thickBot="1">
      <c r="B132" s="292"/>
      <c r="C132" s="386" t="s">
        <v>141</v>
      </c>
      <c r="D132" s="387"/>
      <c r="E132" s="212" t="s">
        <v>142</v>
      </c>
      <c r="F132" s="388"/>
      <c r="G132" s="214"/>
      <c r="H132" s="86" t="str">
        <f t="shared" si="23"/>
        <v>---</v>
      </c>
      <c r="I132" s="86" t="str">
        <f t="shared" si="24"/>
        <v>---</v>
      </c>
      <c r="J132" s="86" t="str">
        <f t="shared" si="25"/>
        <v>---</v>
      </c>
      <c r="K132" s="86" t="str">
        <f t="shared" si="26"/>
        <v>---</v>
      </c>
      <c r="L132" s="8"/>
      <c r="M132" s="8"/>
      <c r="N132" s="8"/>
      <c r="O132" s="8"/>
      <c r="P132" s="8"/>
      <c r="Q132" s="1"/>
      <c r="R132" s="1"/>
      <c r="S132" s="1"/>
      <c r="T132" s="1"/>
      <c r="U132" s="1"/>
      <c r="V132" s="8"/>
      <c r="W132" s="1"/>
      <c r="X132" s="1"/>
      <c r="Y132" s="8"/>
      <c r="Z132" s="8"/>
      <c r="AA132" s="8"/>
      <c r="AB132" s="8"/>
      <c r="AC132" s="8"/>
      <c r="AD132" s="8"/>
      <c r="AE132" s="8"/>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8"/>
      <c r="BW132" s="8"/>
      <c r="BX132" s="8"/>
      <c r="BY132" s="8"/>
      <c r="BZ132" s="8"/>
      <c r="CA132" s="8"/>
      <c r="CB132" s="1"/>
      <c r="CC132" s="8"/>
      <c r="CD132" s="1"/>
      <c r="CE132" s="8"/>
      <c r="CF132" s="1"/>
      <c r="CG132" s="8"/>
      <c r="CH132" s="1"/>
    </row>
    <row r="133" spans="2:86" s="211" customFormat="1" ht="15.6" customHeight="1" thickBot="1">
      <c r="B133" s="292"/>
      <c r="C133" s="386"/>
      <c r="D133" s="387"/>
      <c r="E133" s="212" t="s">
        <v>144</v>
      </c>
      <c r="F133" s="388"/>
      <c r="G133" s="214"/>
      <c r="H133" s="86" t="str">
        <f t="shared" si="23"/>
        <v>---</v>
      </c>
      <c r="I133" s="86" t="str">
        <f t="shared" si="24"/>
        <v>---</v>
      </c>
      <c r="J133" s="86" t="str">
        <f t="shared" si="25"/>
        <v>---</v>
      </c>
      <c r="K133" s="86" t="str">
        <f t="shared" si="26"/>
        <v>---</v>
      </c>
      <c r="L133" s="8"/>
      <c r="M133" s="8"/>
      <c r="N133" s="8"/>
      <c r="O133" s="8"/>
      <c r="P133" s="8"/>
      <c r="Q133" s="1"/>
      <c r="R133" s="1"/>
      <c r="S133" s="1"/>
      <c r="T133" s="1"/>
      <c r="U133" s="1"/>
      <c r="V133" s="8"/>
      <c r="W133" s="1"/>
      <c r="X133" s="1"/>
      <c r="Y133" s="8"/>
      <c r="Z133" s="8"/>
      <c r="AA133" s="8"/>
      <c r="AB133" s="8"/>
      <c r="AC133" s="8"/>
      <c r="AD133" s="8"/>
      <c r="AE133" s="8"/>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8"/>
      <c r="BW133" s="8"/>
      <c r="BX133" s="8"/>
      <c r="BY133" s="8"/>
      <c r="BZ133" s="8"/>
      <c r="CA133" s="8"/>
      <c r="CB133" s="1"/>
      <c r="CC133" s="8"/>
      <c r="CD133" s="1"/>
      <c r="CE133" s="8"/>
      <c r="CF133" s="1"/>
      <c r="CG133" s="8"/>
      <c r="CH133" s="1"/>
    </row>
    <row r="134" spans="2:86" s="211" customFormat="1" ht="15.6" customHeight="1" thickBot="1">
      <c r="B134" s="293"/>
      <c r="C134" s="386"/>
      <c r="D134" s="387"/>
      <c r="E134" s="212" t="s">
        <v>146</v>
      </c>
      <c r="F134" s="388"/>
      <c r="G134" s="214"/>
      <c r="H134" s="86" t="str">
        <f t="shared" si="23"/>
        <v>---</v>
      </c>
      <c r="I134" s="86" t="str">
        <f t="shared" si="24"/>
        <v>---</v>
      </c>
      <c r="J134" s="86" t="str">
        <f t="shared" si="25"/>
        <v>---</v>
      </c>
      <c r="K134" s="86" t="str">
        <f t="shared" si="26"/>
        <v>---</v>
      </c>
      <c r="L134" s="8"/>
      <c r="M134" s="8"/>
      <c r="N134" s="8"/>
      <c r="O134" s="8"/>
      <c r="P134" s="8"/>
      <c r="Q134" s="1"/>
      <c r="R134" s="1"/>
      <c r="S134" s="1"/>
      <c r="T134" s="1"/>
      <c r="U134" s="1"/>
      <c r="V134" s="8"/>
      <c r="W134" s="1"/>
      <c r="X134" s="1"/>
      <c r="Y134" s="8"/>
      <c r="Z134" s="8"/>
      <c r="AA134" s="8"/>
      <c r="AB134" s="8"/>
      <c r="AC134" s="8"/>
      <c r="AD134" s="8"/>
      <c r="AE134" s="8"/>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8"/>
      <c r="BW134" s="8"/>
      <c r="BX134" s="8"/>
      <c r="BY134" s="8"/>
      <c r="BZ134" s="8"/>
      <c r="CA134" s="8"/>
      <c r="CB134" s="1"/>
      <c r="CC134" s="8"/>
      <c r="CD134" s="1"/>
      <c r="CE134" s="8"/>
      <c r="CF134" s="1"/>
      <c r="CG134" s="8"/>
      <c r="CH134" s="1"/>
    </row>
    <row r="135" spans="2:86" s="211" customFormat="1" ht="15.6" customHeight="1" thickBot="1">
      <c r="B135" s="291">
        <v>3</v>
      </c>
      <c r="C135" s="337" t="s">
        <v>148</v>
      </c>
      <c r="D135" s="338"/>
      <c r="E135" s="212" t="s">
        <v>225</v>
      </c>
      <c r="F135" s="385"/>
      <c r="G135" s="214"/>
      <c r="H135" s="86" t="str">
        <f t="shared" si="23"/>
        <v>---</v>
      </c>
      <c r="I135" s="86" t="str">
        <f t="shared" si="24"/>
        <v>---</v>
      </c>
      <c r="J135" s="86" t="str">
        <f t="shared" si="25"/>
        <v>---</v>
      </c>
      <c r="K135" s="86" t="str">
        <f t="shared" si="26"/>
        <v>---</v>
      </c>
      <c r="L135" s="8"/>
      <c r="M135" s="8"/>
      <c r="N135" s="8"/>
      <c r="O135" s="8"/>
      <c r="P135" s="8"/>
      <c r="Q135" s="1"/>
      <c r="R135" s="1"/>
      <c r="S135" s="1"/>
      <c r="T135" s="1"/>
      <c r="U135" s="1"/>
      <c r="V135" s="8"/>
      <c r="W135" s="1"/>
      <c r="X135" s="1"/>
      <c r="Y135" s="8"/>
      <c r="Z135" s="8"/>
      <c r="AA135" s="8"/>
      <c r="AB135" s="8"/>
      <c r="AC135" s="8"/>
      <c r="AD135" s="8"/>
      <c r="AE135" s="8"/>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8"/>
      <c r="BW135" s="8"/>
      <c r="BX135" s="8"/>
      <c r="BY135" s="8"/>
      <c r="BZ135" s="8"/>
      <c r="CA135" s="8"/>
      <c r="CB135" s="1"/>
      <c r="CC135" s="8"/>
      <c r="CD135" s="1"/>
      <c r="CE135" s="8"/>
      <c r="CF135" s="1"/>
      <c r="CG135" s="8"/>
      <c r="CH135" s="1"/>
    </row>
    <row r="136" spans="2:86" s="211" customFormat="1" ht="15.6" customHeight="1" thickBot="1">
      <c r="B136" s="292"/>
      <c r="C136" s="339"/>
      <c r="D136" s="340"/>
      <c r="E136" s="212" t="s">
        <v>151</v>
      </c>
      <c r="F136" s="385"/>
      <c r="G136" s="214"/>
      <c r="H136" s="86" t="str">
        <f t="shared" si="23"/>
        <v>---</v>
      </c>
      <c r="I136" s="86" t="str">
        <f t="shared" si="24"/>
        <v>---</v>
      </c>
      <c r="J136" s="86" t="str">
        <f t="shared" si="25"/>
        <v>---</v>
      </c>
      <c r="K136" s="86" t="str">
        <f t="shared" si="26"/>
        <v>---</v>
      </c>
      <c r="L136" s="8"/>
      <c r="M136" s="8"/>
      <c r="N136" s="8"/>
      <c r="O136" s="8"/>
      <c r="P136" s="8"/>
      <c r="Q136" s="1"/>
      <c r="R136" s="1"/>
      <c r="S136" s="1"/>
      <c r="T136" s="1"/>
      <c r="U136" s="1"/>
      <c r="V136" s="8"/>
      <c r="W136" s="1"/>
      <c r="X136" s="1"/>
      <c r="Y136" s="8"/>
      <c r="Z136" s="8"/>
      <c r="AA136" s="8"/>
      <c r="AB136" s="8"/>
      <c r="AC136" s="8"/>
      <c r="AD136" s="8"/>
      <c r="AE136" s="8"/>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8"/>
      <c r="BW136" s="8"/>
      <c r="BX136" s="8"/>
      <c r="BY136" s="8"/>
      <c r="BZ136" s="8"/>
      <c r="CA136" s="8"/>
      <c r="CB136" s="1"/>
      <c r="CC136" s="8"/>
      <c r="CD136" s="1"/>
      <c r="CE136" s="8"/>
      <c r="CF136" s="1"/>
      <c r="CG136" s="8"/>
      <c r="CH136" s="1"/>
    </row>
    <row r="137" spans="2:86" s="211" customFormat="1" ht="15.6" customHeight="1" thickBot="1">
      <c r="B137" s="292"/>
      <c r="C137" s="341"/>
      <c r="D137" s="342"/>
      <c r="E137" s="212" t="s">
        <v>153</v>
      </c>
      <c r="F137" s="385"/>
      <c r="G137" s="214"/>
      <c r="H137" s="86" t="str">
        <f t="shared" si="23"/>
        <v>---</v>
      </c>
      <c r="I137" s="86" t="str">
        <f t="shared" si="24"/>
        <v>---</v>
      </c>
      <c r="J137" s="86" t="str">
        <f t="shared" si="25"/>
        <v>---</v>
      </c>
      <c r="K137" s="86" t="str">
        <f t="shared" si="26"/>
        <v>---</v>
      </c>
      <c r="L137" s="8"/>
      <c r="M137" s="8"/>
      <c r="N137" s="8"/>
      <c r="O137" s="8"/>
      <c r="P137" s="8"/>
      <c r="Q137" s="1"/>
      <c r="R137" s="1"/>
      <c r="S137" s="1"/>
      <c r="T137" s="1"/>
      <c r="U137" s="1"/>
      <c r="V137" s="8"/>
      <c r="W137" s="1"/>
      <c r="X137" s="1"/>
      <c r="Y137" s="8"/>
      <c r="Z137" s="8"/>
      <c r="AA137" s="8"/>
      <c r="AB137" s="8"/>
      <c r="AC137" s="8"/>
      <c r="AD137" s="8"/>
      <c r="AE137" s="8"/>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8"/>
      <c r="BW137" s="8"/>
      <c r="BX137" s="8"/>
      <c r="BY137" s="8"/>
      <c r="BZ137" s="8"/>
      <c r="CA137" s="8"/>
      <c r="CB137" s="1"/>
      <c r="CC137" s="8"/>
      <c r="CD137" s="1"/>
      <c r="CE137" s="8"/>
      <c r="CF137" s="1"/>
      <c r="CG137" s="8"/>
      <c r="CH137" s="1"/>
    </row>
    <row r="138" spans="2:86" s="211" customFormat="1" ht="15.6" customHeight="1" thickBot="1">
      <c r="B138" s="292"/>
      <c r="C138" s="337" t="s">
        <v>226</v>
      </c>
      <c r="D138" s="338"/>
      <c r="E138" s="212" t="s">
        <v>227</v>
      </c>
      <c r="F138" s="385"/>
      <c r="G138" s="214"/>
      <c r="H138" s="86" t="str">
        <f t="shared" si="23"/>
        <v>---</v>
      </c>
      <c r="I138" s="86" t="str">
        <f t="shared" si="24"/>
        <v>---</v>
      </c>
      <c r="J138" s="86" t="str">
        <f t="shared" si="25"/>
        <v>---</v>
      </c>
      <c r="K138" s="86" t="str">
        <f t="shared" si="26"/>
        <v>---</v>
      </c>
      <c r="L138" s="8"/>
      <c r="M138" s="8"/>
      <c r="N138" s="8"/>
      <c r="O138" s="8"/>
      <c r="P138" s="8"/>
      <c r="Q138" s="1"/>
      <c r="R138" s="1"/>
      <c r="S138" s="1"/>
      <c r="T138" s="1"/>
      <c r="U138" s="1"/>
      <c r="V138" s="8"/>
      <c r="W138" s="1"/>
      <c r="X138" s="1"/>
      <c r="Y138" s="8"/>
      <c r="Z138" s="8"/>
      <c r="AA138" s="8"/>
      <c r="AB138" s="8"/>
      <c r="AC138" s="8"/>
      <c r="AD138" s="8"/>
      <c r="AE138" s="8"/>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8"/>
      <c r="BW138" s="8"/>
      <c r="BX138" s="8"/>
      <c r="BY138" s="8"/>
      <c r="BZ138" s="8"/>
      <c r="CA138" s="8"/>
      <c r="CB138" s="1"/>
      <c r="CC138" s="8"/>
      <c r="CD138" s="1"/>
      <c r="CE138" s="8"/>
      <c r="CF138" s="1"/>
      <c r="CG138" s="8"/>
      <c r="CH138" s="1"/>
    </row>
    <row r="139" spans="2:86" s="211" customFormat="1" ht="15.6" customHeight="1" thickBot="1">
      <c r="B139" s="292"/>
      <c r="C139" s="339"/>
      <c r="D139" s="340"/>
      <c r="E139" s="212" t="s">
        <v>228</v>
      </c>
      <c r="F139" s="385"/>
      <c r="G139" s="214"/>
      <c r="H139" s="86" t="str">
        <f t="shared" si="23"/>
        <v>---</v>
      </c>
      <c r="I139" s="86" t="str">
        <f t="shared" si="24"/>
        <v>---</v>
      </c>
      <c r="J139" s="86" t="str">
        <f t="shared" si="25"/>
        <v>---</v>
      </c>
      <c r="K139" s="86" t="str">
        <f t="shared" si="26"/>
        <v>---</v>
      </c>
      <c r="L139" s="8"/>
      <c r="M139" s="8"/>
      <c r="N139" s="8"/>
      <c r="O139" s="8"/>
      <c r="P139" s="8"/>
      <c r="Q139" s="1"/>
      <c r="R139" s="1"/>
      <c r="S139" s="1"/>
      <c r="T139" s="1"/>
      <c r="U139" s="1"/>
      <c r="V139" s="8"/>
      <c r="W139" s="1"/>
      <c r="X139" s="1"/>
      <c r="Y139" s="8"/>
      <c r="Z139" s="8"/>
      <c r="AA139" s="8"/>
      <c r="AB139" s="8"/>
      <c r="AC139" s="8"/>
      <c r="AD139" s="8"/>
      <c r="AE139" s="8"/>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8"/>
      <c r="BW139" s="8"/>
      <c r="BX139" s="8"/>
      <c r="BY139" s="8"/>
      <c r="BZ139" s="8"/>
      <c r="CA139" s="8"/>
      <c r="CB139" s="1"/>
      <c r="CC139" s="8"/>
      <c r="CD139" s="1"/>
      <c r="CE139" s="8"/>
      <c r="CF139" s="1"/>
      <c r="CG139" s="8"/>
      <c r="CH139" s="1"/>
    </row>
    <row r="140" spans="2:86" s="211" customFormat="1" ht="15.6" customHeight="1" thickBot="1">
      <c r="B140" s="292"/>
      <c r="C140" s="339"/>
      <c r="D140" s="340"/>
      <c r="E140" s="212" t="s">
        <v>160</v>
      </c>
      <c r="F140" s="385"/>
      <c r="G140" s="214"/>
      <c r="H140" s="86" t="str">
        <f t="shared" si="23"/>
        <v>---</v>
      </c>
      <c r="I140" s="86" t="str">
        <f t="shared" si="24"/>
        <v>---</v>
      </c>
      <c r="J140" s="86" t="str">
        <f t="shared" si="25"/>
        <v>---</v>
      </c>
      <c r="K140" s="86" t="str">
        <f t="shared" si="26"/>
        <v>---</v>
      </c>
      <c r="L140" s="8"/>
      <c r="M140" s="8"/>
      <c r="N140" s="8"/>
      <c r="O140" s="8"/>
      <c r="P140" s="8"/>
      <c r="Q140" s="1"/>
      <c r="R140" s="1"/>
      <c r="S140" s="1"/>
      <c r="T140" s="1"/>
      <c r="U140" s="1"/>
      <c r="V140" s="8"/>
      <c r="W140" s="1"/>
      <c r="X140" s="1"/>
      <c r="Y140" s="8"/>
      <c r="Z140" s="8"/>
      <c r="AA140" s="8"/>
      <c r="AB140" s="8"/>
      <c r="AC140" s="8"/>
      <c r="AD140" s="8"/>
      <c r="AE140" s="8"/>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8"/>
      <c r="BW140" s="8"/>
      <c r="BX140" s="8"/>
      <c r="BY140" s="8"/>
      <c r="BZ140" s="8"/>
      <c r="CA140" s="8"/>
      <c r="CB140" s="1"/>
      <c r="CC140" s="8"/>
      <c r="CD140" s="1"/>
      <c r="CE140" s="8"/>
      <c r="CF140" s="1"/>
      <c r="CG140" s="8"/>
      <c r="CH140" s="1"/>
    </row>
    <row r="141" spans="2:86" s="211" customFormat="1" ht="15.6" customHeight="1" thickBot="1">
      <c r="B141" s="293"/>
      <c r="C141" s="341"/>
      <c r="D141" s="342"/>
      <c r="E141" s="212" t="s">
        <v>239</v>
      </c>
      <c r="F141" s="385"/>
      <c r="G141" s="389"/>
      <c r="H141" s="86" t="str">
        <f t="shared" si="23"/>
        <v>---</v>
      </c>
      <c r="I141" s="86" t="str">
        <f t="shared" si="24"/>
        <v>---</v>
      </c>
      <c r="J141" s="86" t="str">
        <f t="shared" si="25"/>
        <v>---</v>
      </c>
      <c r="K141" s="86" t="str">
        <f t="shared" si="26"/>
        <v>---</v>
      </c>
      <c r="L141" s="8"/>
      <c r="M141" s="8"/>
      <c r="N141" s="8"/>
      <c r="O141" s="8"/>
      <c r="P141" s="8"/>
      <c r="Q141" s="1"/>
      <c r="R141" s="1"/>
      <c r="S141" s="1"/>
      <c r="T141" s="1"/>
      <c r="U141" s="1"/>
      <c r="V141" s="8"/>
      <c r="W141" s="1"/>
      <c r="X141" s="1"/>
      <c r="Y141" s="8"/>
      <c r="Z141" s="8"/>
      <c r="AA141" s="8"/>
      <c r="AB141" s="8"/>
      <c r="AC141" s="8"/>
      <c r="AD141" s="8"/>
      <c r="AE141" s="8"/>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8"/>
      <c r="BW141" s="8"/>
      <c r="BX141" s="8"/>
      <c r="BY141" s="8"/>
      <c r="BZ141" s="8"/>
      <c r="CA141" s="8"/>
      <c r="CB141" s="1"/>
      <c r="CC141" s="8"/>
      <c r="CD141" s="1"/>
      <c r="CE141" s="8"/>
      <c r="CF141" s="1"/>
      <c r="CG141" s="8"/>
      <c r="CH141" s="1"/>
    </row>
    <row r="142" spans="2:86" s="211" customFormat="1" ht="16.899999999999999" thickBot="1">
      <c r="B142" s="212" t="s">
        <v>164</v>
      </c>
      <c r="C142" s="215"/>
      <c r="D142" s="215"/>
      <c r="E142" s="215"/>
      <c r="F142" s="216"/>
      <c r="G142" s="214"/>
      <c r="H142" s="89">
        <f>AS45</f>
        <v>0</v>
      </c>
      <c r="I142" s="89">
        <f>AS39</f>
        <v>0</v>
      </c>
      <c r="J142" s="8"/>
      <c r="K142" s="8"/>
      <c r="L142" s="8"/>
      <c r="M142" s="8"/>
      <c r="N142" s="8"/>
      <c r="O142" s="8"/>
      <c r="P142" s="8"/>
      <c r="Q142" s="1"/>
      <c r="R142" s="1"/>
      <c r="S142" s="1"/>
      <c r="T142" s="1"/>
      <c r="U142" s="1"/>
      <c r="V142" s="8"/>
      <c r="W142" s="1"/>
      <c r="X142" s="1"/>
      <c r="Y142" s="8"/>
      <c r="Z142" s="8"/>
      <c r="AA142" s="8"/>
      <c r="AB142" s="8"/>
      <c r="AC142" s="8"/>
      <c r="AD142" s="8"/>
      <c r="AE142" s="8"/>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8"/>
      <c r="BW142" s="8"/>
      <c r="BX142" s="8"/>
      <c r="BY142" s="8"/>
      <c r="BZ142" s="8"/>
      <c r="CA142" s="8"/>
      <c r="CB142" s="1"/>
      <c r="CC142" s="8"/>
      <c r="CD142" s="1"/>
      <c r="CE142" s="8"/>
      <c r="CF142" s="1"/>
      <c r="CG142" s="8"/>
      <c r="CH142" s="1"/>
    </row>
    <row r="143" spans="2:86" s="211" customFormat="1" ht="16.899999999999999" thickBot="1">
      <c r="B143" s="212" t="s">
        <v>166</v>
      </c>
      <c r="C143" s="215"/>
      <c r="D143" s="215"/>
      <c r="E143" s="215"/>
      <c r="F143" s="216"/>
      <c r="G143" s="214"/>
      <c r="H143" s="89">
        <f>AT45</f>
        <v>0</v>
      </c>
      <c r="I143" s="89">
        <f>AT39</f>
        <v>0</v>
      </c>
      <c r="J143" s="8"/>
      <c r="K143" s="8"/>
      <c r="L143" s="8"/>
      <c r="M143" s="8"/>
      <c r="N143" s="8"/>
      <c r="O143" s="8"/>
      <c r="P143" s="8"/>
      <c r="Q143" s="1"/>
      <c r="R143" s="1"/>
      <c r="S143" s="1"/>
      <c r="T143" s="1"/>
      <c r="U143" s="1"/>
      <c r="V143" s="8"/>
      <c r="W143" s="1"/>
      <c r="X143" s="1"/>
      <c r="Y143" s="8"/>
      <c r="Z143" s="8"/>
      <c r="AA143" s="8"/>
      <c r="AB143" s="8"/>
      <c r="AC143" s="8"/>
      <c r="AD143" s="8"/>
      <c r="AE143" s="8"/>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8"/>
      <c r="BW143" s="8"/>
      <c r="BX143" s="8"/>
      <c r="BY143" s="8"/>
      <c r="BZ143" s="8"/>
      <c r="CA143" s="8"/>
      <c r="CB143" s="1"/>
      <c r="CC143" s="8"/>
      <c r="CD143" s="1"/>
      <c r="CE143" s="8"/>
      <c r="CF143" s="1"/>
      <c r="CG143" s="8"/>
      <c r="CH143" s="1"/>
    </row>
    <row r="144" spans="2:86" s="211" customFormat="1" ht="16.899999999999999" thickBot="1">
      <c r="B144" s="212" t="s">
        <v>168</v>
      </c>
      <c r="C144" s="215"/>
      <c r="D144" s="215"/>
      <c r="E144" s="215"/>
      <c r="F144" s="216"/>
      <c r="G144" s="214"/>
      <c r="H144" s="89">
        <f>AU45</f>
        <v>0</v>
      </c>
      <c r="I144" s="89">
        <f>AU39</f>
        <v>0</v>
      </c>
      <c r="J144" s="8"/>
      <c r="K144" s="8"/>
      <c r="L144" s="8"/>
      <c r="M144" s="8"/>
      <c r="N144" s="8"/>
      <c r="O144" s="8"/>
      <c r="P144" s="8"/>
      <c r="Q144" s="1"/>
      <c r="R144" s="1"/>
      <c r="S144" s="1"/>
      <c r="T144" s="1"/>
      <c r="U144" s="1"/>
      <c r="V144" s="8"/>
      <c r="W144" s="1"/>
      <c r="X144" s="1"/>
      <c r="Y144" s="8"/>
      <c r="Z144" s="8"/>
      <c r="AA144" s="8"/>
      <c r="AB144" s="8"/>
      <c r="AC144" s="8"/>
      <c r="AD144" s="8"/>
      <c r="AE144" s="8"/>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8"/>
      <c r="BW144" s="8"/>
      <c r="BX144" s="8"/>
      <c r="BY144" s="8"/>
      <c r="BZ144" s="8"/>
      <c r="CA144" s="8"/>
      <c r="CB144" s="1"/>
      <c r="CC144" s="8"/>
      <c r="CD144" s="1"/>
      <c r="CE144" s="8"/>
      <c r="CF144" s="1"/>
      <c r="CG144" s="8"/>
      <c r="CH144" s="1"/>
    </row>
    <row r="145" spans="2:86" s="211" customFormat="1" ht="16.899999999999999" thickBot="1">
      <c r="B145" s="90"/>
      <c r="C145" s="123"/>
      <c r="D145" s="124" t="s">
        <v>170</v>
      </c>
      <c r="E145" s="125"/>
      <c r="F145" s="91"/>
      <c r="G145" s="92"/>
      <c r="H145" s="93" t="str">
        <f>IFERROR(AV46,"")</f>
        <v/>
      </c>
      <c r="I145" s="93" t="str">
        <f>IFERROR(AV40,"")</f>
        <v/>
      </c>
      <c r="J145" s="8"/>
      <c r="K145" s="8"/>
      <c r="L145" s="8"/>
      <c r="M145" s="8"/>
      <c r="N145" s="8"/>
      <c r="O145" s="8"/>
      <c r="P145" s="8"/>
      <c r="Q145" s="1"/>
      <c r="R145" s="1"/>
      <c r="S145" s="1"/>
      <c r="T145" s="1"/>
      <c r="U145" s="1"/>
      <c r="V145" s="8"/>
      <c r="W145" s="1"/>
      <c r="X145" s="1"/>
      <c r="Y145" s="8"/>
      <c r="Z145" s="8"/>
      <c r="AA145" s="8"/>
      <c r="AB145" s="8"/>
      <c r="AC145" s="8"/>
      <c r="AD145" s="8"/>
      <c r="AE145" s="8"/>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8"/>
      <c r="BW145" s="8"/>
      <c r="BX145" s="8"/>
      <c r="BY145" s="8"/>
      <c r="BZ145" s="8"/>
      <c r="CA145" s="8"/>
      <c r="CB145" s="1"/>
      <c r="CC145" s="8"/>
      <c r="CD145" s="1"/>
      <c r="CE145" s="8"/>
      <c r="CF145" s="1"/>
      <c r="CG145" s="8"/>
      <c r="CH145" s="1"/>
    </row>
    <row r="146" spans="2:86" s="211" customFormat="1" ht="13.9">
      <c r="B146" s="1"/>
      <c r="C146" s="1"/>
      <c r="D146" s="1"/>
      <c r="E146" s="1"/>
      <c r="F146" s="1"/>
      <c r="G146" s="1"/>
      <c r="H146" s="8"/>
      <c r="I146" s="8"/>
      <c r="J146" s="8"/>
      <c r="K146" s="8"/>
      <c r="L146" s="8"/>
      <c r="M146" s="8"/>
      <c r="N146" s="8"/>
      <c r="O146" s="8"/>
      <c r="P146" s="8"/>
      <c r="Q146" s="1"/>
      <c r="R146" s="1"/>
      <c r="S146" s="1"/>
      <c r="T146" s="1"/>
      <c r="U146" s="1"/>
      <c r="V146" s="8"/>
      <c r="W146" s="1"/>
      <c r="X146" s="1"/>
      <c r="Y146" s="8"/>
      <c r="Z146" s="8"/>
      <c r="AA146" s="8"/>
      <c r="AB146" s="8"/>
      <c r="AC146" s="8"/>
      <c r="AD146" s="8"/>
      <c r="AE146" s="8"/>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8"/>
      <c r="BW146" s="8"/>
      <c r="BX146" s="8"/>
      <c r="BY146" s="8"/>
      <c r="BZ146" s="8"/>
      <c r="CA146" s="8"/>
      <c r="CB146" s="1"/>
      <c r="CC146" s="8"/>
      <c r="CD146" s="1"/>
      <c r="CE146" s="8"/>
      <c r="CF146" s="1"/>
      <c r="CG146" s="8"/>
      <c r="CH146" s="1"/>
    </row>
    <row r="147" spans="2:86" s="211" customFormat="1" ht="13.15" customHeight="1">
      <c r="B147" s="328" t="s">
        <v>230</v>
      </c>
      <c r="C147" s="329"/>
      <c r="D147" s="329"/>
      <c r="E147" s="329"/>
      <c r="F147" s="329"/>
      <c r="G147" s="329"/>
      <c r="H147" s="329"/>
      <c r="I147" s="329"/>
      <c r="J147" s="329"/>
      <c r="K147" s="330"/>
      <c r="L147" s="8"/>
      <c r="M147" s="8"/>
      <c r="N147" s="8"/>
      <c r="O147" s="8"/>
      <c r="P147" s="8"/>
      <c r="Q147" s="1"/>
      <c r="R147" s="1"/>
      <c r="S147" s="1"/>
      <c r="T147" s="1"/>
      <c r="U147" s="1"/>
      <c r="V147" s="8"/>
      <c r="W147" s="1"/>
      <c r="X147" s="1"/>
      <c r="Y147" s="8"/>
      <c r="Z147" s="8"/>
      <c r="AA147" s="8"/>
      <c r="AB147" s="8"/>
      <c r="AC147" s="8"/>
      <c r="AD147" s="8"/>
      <c r="AE147" s="8"/>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8"/>
      <c r="BW147" s="8"/>
      <c r="BX147" s="8"/>
      <c r="BY147" s="8"/>
      <c r="BZ147" s="8"/>
      <c r="CA147" s="8"/>
      <c r="CB147" s="1"/>
      <c r="CC147" s="8"/>
      <c r="CD147" s="1"/>
      <c r="CE147" s="8"/>
      <c r="CF147" s="1"/>
      <c r="CG147" s="8"/>
      <c r="CH147" s="1"/>
    </row>
    <row r="148" spans="2:86" s="211" customFormat="1" ht="13.9">
      <c r="B148" s="331"/>
      <c r="C148" s="332"/>
      <c r="D148" s="332"/>
      <c r="E148" s="332"/>
      <c r="F148" s="332"/>
      <c r="G148" s="332"/>
      <c r="H148" s="332"/>
      <c r="I148" s="332"/>
      <c r="J148" s="332"/>
      <c r="K148" s="333"/>
      <c r="L148" s="8"/>
      <c r="M148" s="8"/>
      <c r="N148" s="8"/>
      <c r="O148" s="8"/>
      <c r="P148" s="8"/>
      <c r="Q148" s="1"/>
      <c r="R148" s="1"/>
      <c r="S148" s="1"/>
      <c r="T148" s="1"/>
      <c r="U148" s="1"/>
      <c r="V148" s="8"/>
      <c r="W148" s="1"/>
      <c r="X148" s="1"/>
      <c r="Y148" s="8"/>
      <c r="Z148" s="8"/>
      <c r="AA148" s="8"/>
      <c r="AB148" s="8"/>
      <c r="AC148" s="8"/>
      <c r="AD148" s="8"/>
      <c r="AE148" s="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8"/>
      <c r="BW148" s="8"/>
      <c r="BX148" s="8"/>
      <c r="BY148" s="8"/>
      <c r="BZ148" s="8"/>
      <c r="CA148" s="8"/>
      <c r="CB148" s="1"/>
      <c r="CC148" s="8"/>
      <c r="CD148" s="1"/>
      <c r="CE148" s="8"/>
      <c r="CF148" s="1"/>
      <c r="CG148" s="8"/>
      <c r="CH148" s="1"/>
    </row>
    <row r="149" spans="2:86" s="211" customFormat="1" ht="13.9">
      <c r="B149" s="331"/>
      <c r="C149" s="332"/>
      <c r="D149" s="332"/>
      <c r="E149" s="332"/>
      <c r="F149" s="332"/>
      <c r="G149" s="332"/>
      <c r="H149" s="332"/>
      <c r="I149" s="332"/>
      <c r="J149" s="332"/>
      <c r="K149" s="333"/>
      <c r="L149" s="8"/>
      <c r="M149" s="8"/>
      <c r="N149" s="8"/>
      <c r="O149" s="8"/>
      <c r="P149" s="8"/>
      <c r="Q149" s="1"/>
      <c r="R149" s="1"/>
      <c r="S149" s="1"/>
      <c r="T149" s="1"/>
      <c r="U149" s="1"/>
      <c r="V149" s="8"/>
      <c r="W149" s="1"/>
      <c r="X149" s="1"/>
      <c r="Y149" s="8"/>
      <c r="Z149" s="8"/>
      <c r="AA149" s="8"/>
      <c r="AB149" s="8"/>
      <c r="AC149" s="8"/>
      <c r="AD149" s="8"/>
      <c r="AE149" s="8"/>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8"/>
      <c r="BW149" s="8"/>
      <c r="BX149" s="8"/>
      <c r="BY149" s="8"/>
      <c r="BZ149" s="8"/>
      <c r="CA149" s="8"/>
      <c r="CB149" s="1"/>
      <c r="CC149" s="8"/>
      <c r="CD149" s="1"/>
      <c r="CE149" s="8"/>
      <c r="CF149" s="1"/>
      <c r="CG149" s="8"/>
      <c r="CH149" s="1"/>
    </row>
    <row r="150" spans="2:86" s="211" customFormat="1" ht="13.9">
      <c r="B150" s="331"/>
      <c r="C150" s="332"/>
      <c r="D150" s="332"/>
      <c r="E150" s="332"/>
      <c r="F150" s="332"/>
      <c r="G150" s="332"/>
      <c r="H150" s="332"/>
      <c r="I150" s="332"/>
      <c r="J150" s="332"/>
      <c r="K150" s="333"/>
      <c r="L150" s="8"/>
      <c r="M150" s="8"/>
      <c r="N150" s="8"/>
      <c r="O150" s="8"/>
      <c r="P150" s="8"/>
      <c r="Q150" s="1"/>
      <c r="R150" s="1"/>
      <c r="S150" s="1"/>
      <c r="T150" s="1"/>
      <c r="U150" s="1"/>
      <c r="V150" s="8"/>
      <c r="W150" s="1"/>
      <c r="X150" s="1"/>
      <c r="Y150" s="8"/>
      <c r="Z150" s="8"/>
      <c r="AA150" s="8"/>
      <c r="AB150" s="8"/>
      <c r="AC150" s="8"/>
      <c r="AD150" s="8"/>
      <c r="AE150" s="8"/>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8"/>
      <c r="BW150" s="8"/>
      <c r="BX150" s="8"/>
      <c r="BY150" s="8"/>
      <c r="BZ150" s="8"/>
      <c r="CA150" s="8"/>
      <c r="CB150" s="1"/>
      <c r="CC150" s="8"/>
      <c r="CD150" s="1"/>
      <c r="CE150" s="8"/>
      <c r="CF150" s="1"/>
      <c r="CG150" s="8"/>
      <c r="CH150" s="1"/>
    </row>
    <row r="151" spans="2:86" s="211" customFormat="1" ht="13.9">
      <c r="B151" s="331"/>
      <c r="C151" s="332"/>
      <c r="D151" s="332"/>
      <c r="E151" s="332"/>
      <c r="F151" s="332"/>
      <c r="G151" s="332"/>
      <c r="H151" s="332"/>
      <c r="I151" s="332"/>
      <c r="J151" s="332"/>
      <c r="K151" s="333"/>
      <c r="L151" s="8"/>
      <c r="M151" s="8"/>
      <c r="N151" s="8"/>
      <c r="O151" s="8"/>
      <c r="P151" s="8"/>
      <c r="Q151" s="1"/>
      <c r="R151" s="1"/>
      <c r="S151" s="1"/>
      <c r="T151" s="1"/>
      <c r="U151" s="1"/>
      <c r="V151" s="8"/>
      <c r="W151" s="1"/>
      <c r="X151" s="1"/>
      <c r="Y151" s="8"/>
      <c r="Z151" s="8"/>
      <c r="AA151" s="8"/>
      <c r="AB151" s="8"/>
      <c r="AC151" s="8"/>
      <c r="AD151" s="8"/>
      <c r="AE151" s="8"/>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8"/>
      <c r="BW151" s="8"/>
      <c r="BX151" s="8"/>
      <c r="BY151" s="8"/>
      <c r="BZ151" s="8"/>
      <c r="CA151" s="8"/>
      <c r="CB151" s="1"/>
      <c r="CC151" s="8"/>
      <c r="CD151" s="1"/>
      <c r="CE151" s="8"/>
      <c r="CF151" s="1"/>
      <c r="CG151" s="8"/>
      <c r="CH151" s="1"/>
    </row>
    <row r="152" spans="2:86" s="211" customFormat="1" ht="13.9">
      <c r="B152" s="331"/>
      <c r="C152" s="332"/>
      <c r="D152" s="332"/>
      <c r="E152" s="332"/>
      <c r="F152" s="332"/>
      <c r="G152" s="332"/>
      <c r="H152" s="332"/>
      <c r="I152" s="332"/>
      <c r="J152" s="332"/>
      <c r="K152" s="333"/>
      <c r="L152" s="8"/>
      <c r="M152" s="8"/>
      <c r="N152" s="8"/>
      <c r="O152" s="8"/>
      <c r="P152" s="8"/>
      <c r="Q152" s="1"/>
      <c r="R152" s="1"/>
      <c r="S152" s="1"/>
      <c r="T152" s="1"/>
      <c r="U152" s="1"/>
      <c r="V152" s="8"/>
      <c r="W152" s="1"/>
      <c r="X152" s="1"/>
      <c r="Y152" s="8"/>
      <c r="Z152" s="8"/>
      <c r="AA152" s="8"/>
      <c r="AB152" s="8"/>
      <c r="AC152" s="8"/>
      <c r="AD152" s="8"/>
      <c r="AE152" s="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8"/>
      <c r="BW152" s="8"/>
      <c r="BX152" s="8"/>
      <c r="BY152" s="8"/>
      <c r="BZ152" s="8"/>
      <c r="CA152" s="8"/>
      <c r="CB152" s="1"/>
      <c r="CC152" s="8"/>
      <c r="CD152" s="1"/>
      <c r="CE152" s="8"/>
      <c r="CF152" s="1"/>
      <c r="CG152" s="8"/>
      <c r="CH152" s="1"/>
    </row>
    <row r="153" spans="2:86" s="211" customFormat="1" ht="13.9">
      <c r="B153" s="331"/>
      <c r="C153" s="332"/>
      <c r="D153" s="332"/>
      <c r="E153" s="332"/>
      <c r="F153" s="332"/>
      <c r="G153" s="332"/>
      <c r="H153" s="332"/>
      <c r="I153" s="332"/>
      <c r="J153" s="332"/>
      <c r="K153" s="333"/>
      <c r="L153" s="8"/>
      <c r="M153" s="8"/>
      <c r="N153" s="8"/>
      <c r="O153" s="8"/>
      <c r="P153" s="8"/>
      <c r="Q153" s="1"/>
      <c r="R153" s="1"/>
      <c r="S153" s="1"/>
      <c r="T153" s="1"/>
      <c r="U153" s="1"/>
      <c r="V153" s="8"/>
      <c r="W153" s="1"/>
      <c r="X153" s="1"/>
      <c r="Y153" s="8"/>
      <c r="Z153" s="8"/>
      <c r="AA153" s="8"/>
      <c r="AB153" s="8"/>
      <c r="AC153" s="8"/>
      <c r="AD153" s="8"/>
      <c r="AE153" s="8"/>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8"/>
      <c r="BW153" s="8"/>
      <c r="BX153" s="8"/>
      <c r="BY153" s="8"/>
      <c r="BZ153" s="8"/>
      <c r="CA153" s="8"/>
      <c r="CB153" s="1"/>
      <c r="CC153" s="8"/>
      <c r="CD153" s="1"/>
      <c r="CE153" s="8"/>
      <c r="CF153" s="1"/>
      <c r="CG153" s="8"/>
      <c r="CH153" s="1"/>
    </row>
    <row r="154" spans="2:86" s="211" customFormat="1" ht="13.9">
      <c r="B154" s="331"/>
      <c r="C154" s="332"/>
      <c r="D154" s="332"/>
      <c r="E154" s="332"/>
      <c r="F154" s="332"/>
      <c r="G154" s="332"/>
      <c r="H154" s="332"/>
      <c r="I154" s="332"/>
      <c r="J154" s="332"/>
      <c r="K154" s="333"/>
      <c r="L154" s="8"/>
      <c r="M154" s="8"/>
      <c r="N154" s="8"/>
      <c r="O154" s="8"/>
      <c r="P154" s="8"/>
      <c r="Q154" s="1"/>
      <c r="R154" s="1"/>
      <c r="S154" s="1"/>
      <c r="T154" s="1"/>
      <c r="U154" s="1"/>
      <c r="V154" s="8"/>
      <c r="W154" s="1"/>
      <c r="X154" s="1"/>
      <c r="Y154" s="8"/>
      <c r="Z154" s="8"/>
      <c r="AA154" s="8"/>
      <c r="AB154" s="8"/>
      <c r="AC154" s="8"/>
      <c r="AD154" s="8"/>
      <c r="AE154" s="8"/>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8"/>
      <c r="BW154" s="8"/>
      <c r="BX154" s="8"/>
      <c r="BY154" s="8"/>
      <c r="BZ154" s="8"/>
      <c r="CA154" s="8"/>
      <c r="CB154" s="1"/>
      <c r="CC154" s="8"/>
      <c r="CD154" s="1"/>
      <c r="CE154" s="8"/>
      <c r="CF154" s="1"/>
      <c r="CG154" s="8"/>
      <c r="CH154" s="1"/>
    </row>
    <row r="155" spans="2:86" s="211" customFormat="1" ht="13.9">
      <c r="B155" s="331"/>
      <c r="C155" s="332"/>
      <c r="D155" s="332"/>
      <c r="E155" s="332"/>
      <c r="F155" s="332"/>
      <c r="G155" s="332"/>
      <c r="H155" s="332"/>
      <c r="I155" s="332"/>
      <c r="J155" s="332"/>
      <c r="K155" s="333"/>
      <c r="L155" s="8"/>
      <c r="M155" s="8"/>
      <c r="N155" s="8"/>
      <c r="O155" s="8"/>
      <c r="P155" s="8"/>
      <c r="Q155" s="1"/>
      <c r="R155" s="1"/>
      <c r="S155" s="1"/>
      <c r="T155" s="1"/>
      <c r="U155" s="1"/>
      <c r="V155" s="8"/>
      <c r="W155" s="1"/>
      <c r="X155" s="1"/>
      <c r="Y155" s="8"/>
      <c r="Z155" s="8"/>
      <c r="AA155" s="8"/>
      <c r="AB155" s="8"/>
      <c r="AC155" s="8"/>
      <c r="AD155" s="8"/>
      <c r="AE155" s="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8"/>
      <c r="BW155" s="8"/>
      <c r="BX155" s="8"/>
      <c r="BY155" s="8"/>
      <c r="BZ155" s="8"/>
      <c r="CA155" s="8"/>
      <c r="CB155" s="1"/>
      <c r="CC155" s="8"/>
      <c r="CD155" s="1"/>
      <c r="CE155" s="8"/>
      <c r="CF155" s="1"/>
      <c r="CG155" s="8"/>
      <c r="CH155" s="1"/>
    </row>
    <row r="156" spans="2:86" s="211" customFormat="1" ht="13.9">
      <c r="B156" s="331"/>
      <c r="C156" s="332"/>
      <c r="D156" s="332"/>
      <c r="E156" s="332"/>
      <c r="F156" s="332"/>
      <c r="G156" s="332"/>
      <c r="H156" s="332"/>
      <c r="I156" s="332"/>
      <c r="J156" s="332"/>
      <c r="K156" s="333"/>
      <c r="L156" s="8"/>
      <c r="M156" s="8"/>
      <c r="N156" s="8"/>
      <c r="O156" s="8"/>
      <c r="P156" s="8"/>
      <c r="Q156" s="1"/>
      <c r="R156" s="1"/>
      <c r="S156" s="1"/>
      <c r="T156" s="1"/>
      <c r="U156" s="1"/>
      <c r="V156" s="8"/>
      <c r="W156" s="1"/>
      <c r="X156" s="1"/>
      <c r="Y156" s="8"/>
      <c r="Z156" s="8"/>
      <c r="AA156" s="8"/>
      <c r="AB156" s="8"/>
      <c r="AC156" s="8"/>
      <c r="AD156" s="8"/>
      <c r="AE156" s="8"/>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8"/>
      <c r="BW156" s="8"/>
      <c r="BX156" s="8"/>
      <c r="BY156" s="8"/>
      <c r="BZ156" s="8"/>
      <c r="CA156" s="8"/>
      <c r="CB156" s="1"/>
      <c r="CC156" s="8"/>
      <c r="CD156" s="1"/>
      <c r="CE156" s="8"/>
      <c r="CF156" s="1"/>
      <c r="CG156" s="8"/>
      <c r="CH156" s="1"/>
    </row>
    <row r="157" spans="2:86" s="211" customFormat="1" ht="13.9">
      <c r="B157" s="331"/>
      <c r="C157" s="332"/>
      <c r="D157" s="332"/>
      <c r="E157" s="332"/>
      <c r="F157" s="332"/>
      <c r="G157" s="332"/>
      <c r="H157" s="332"/>
      <c r="I157" s="332"/>
      <c r="J157" s="332"/>
      <c r="K157" s="333"/>
      <c r="L157" s="8"/>
      <c r="M157" s="8"/>
      <c r="N157" s="8"/>
      <c r="O157" s="8"/>
      <c r="P157" s="8"/>
      <c r="Q157" s="1"/>
      <c r="R157" s="1"/>
      <c r="S157" s="1"/>
      <c r="T157" s="1"/>
      <c r="U157" s="1"/>
      <c r="V157" s="8"/>
      <c r="W157" s="1"/>
      <c r="X157" s="1"/>
      <c r="Y157" s="8"/>
      <c r="Z157" s="8"/>
      <c r="AA157" s="8"/>
      <c r="AB157" s="8"/>
      <c r="AC157" s="8"/>
      <c r="AD157" s="8"/>
      <c r="AE157" s="8"/>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8"/>
      <c r="BW157" s="8"/>
      <c r="BX157" s="8"/>
      <c r="BY157" s="8"/>
      <c r="BZ157" s="8"/>
      <c r="CA157" s="8"/>
      <c r="CB157" s="1"/>
      <c r="CC157" s="8"/>
      <c r="CD157" s="1"/>
      <c r="CE157" s="8"/>
      <c r="CF157" s="1"/>
      <c r="CG157" s="8"/>
      <c r="CH157" s="1"/>
    </row>
    <row r="158" spans="2:86" s="211" customFormat="1" ht="13.9">
      <c r="B158" s="331"/>
      <c r="C158" s="332"/>
      <c r="D158" s="332"/>
      <c r="E158" s="332"/>
      <c r="F158" s="332"/>
      <c r="G158" s="332"/>
      <c r="H158" s="332"/>
      <c r="I158" s="332"/>
      <c r="J158" s="332"/>
      <c r="K158" s="333"/>
      <c r="L158" s="8"/>
      <c r="M158" s="8"/>
      <c r="N158" s="8"/>
      <c r="O158" s="8"/>
      <c r="P158" s="8"/>
      <c r="Q158" s="1"/>
      <c r="R158" s="1"/>
      <c r="S158" s="1"/>
      <c r="T158" s="1"/>
      <c r="U158" s="1"/>
      <c r="V158" s="8"/>
      <c r="W158" s="1"/>
      <c r="X158" s="1"/>
      <c r="Y158" s="8"/>
      <c r="Z158" s="8"/>
      <c r="AA158" s="8"/>
      <c r="AB158" s="8"/>
      <c r="AC158" s="8"/>
      <c r="AD158" s="8"/>
      <c r="AE158" s="8"/>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8"/>
      <c r="BW158" s="8"/>
      <c r="BX158" s="8"/>
      <c r="BY158" s="8"/>
      <c r="BZ158" s="8"/>
      <c r="CA158" s="8"/>
      <c r="CB158" s="1"/>
      <c r="CC158" s="8"/>
      <c r="CD158" s="1"/>
      <c r="CE158" s="8"/>
      <c r="CF158" s="1"/>
      <c r="CG158" s="8"/>
      <c r="CH158" s="1"/>
    </row>
    <row r="159" spans="2:86" s="211" customFormat="1" ht="13.9">
      <c r="B159" s="331"/>
      <c r="C159" s="332"/>
      <c r="D159" s="332"/>
      <c r="E159" s="332"/>
      <c r="F159" s="332"/>
      <c r="G159" s="332"/>
      <c r="H159" s="332"/>
      <c r="I159" s="332"/>
      <c r="J159" s="332"/>
      <c r="K159" s="333"/>
      <c r="L159" s="8"/>
      <c r="M159" s="8"/>
      <c r="N159" s="8"/>
      <c r="O159" s="8"/>
      <c r="P159" s="8"/>
      <c r="Q159" s="1"/>
      <c r="R159" s="1"/>
      <c r="S159" s="1"/>
      <c r="T159" s="1"/>
      <c r="U159" s="1"/>
      <c r="V159" s="8"/>
      <c r="W159" s="1"/>
      <c r="X159" s="1"/>
      <c r="Y159" s="8"/>
      <c r="Z159" s="8"/>
      <c r="AA159" s="8"/>
      <c r="AB159" s="8"/>
      <c r="AC159" s="8"/>
      <c r="AD159" s="8"/>
      <c r="AE159" s="8"/>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8"/>
      <c r="BW159" s="8"/>
      <c r="BX159" s="8"/>
      <c r="BY159" s="8"/>
      <c r="BZ159" s="8"/>
      <c r="CA159" s="8"/>
      <c r="CB159" s="1"/>
      <c r="CC159" s="8"/>
      <c r="CD159" s="1"/>
      <c r="CE159" s="8"/>
      <c r="CF159" s="1"/>
      <c r="CG159" s="8"/>
      <c r="CH159" s="1"/>
    </row>
    <row r="160" spans="2:86" s="211" customFormat="1" ht="13.9">
      <c r="B160" s="331"/>
      <c r="C160" s="332"/>
      <c r="D160" s="332"/>
      <c r="E160" s="332"/>
      <c r="F160" s="332"/>
      <c r="G160" s="332"/>
      <c r="H160" s="332"/>
      <c r="I160" s="332"/>
      <c r="J160" s="332"/>
      <c r="K160" s="333"/>
      <c r="L160" s="8"/>
      <c r="M160" s="8"/>
      <c r="N160" s="8"/>
      <c r="O160" s="8"/>
      <c r="P160" s="8"/>
      <c r="Q160" s="1"/>
      <c r="R160" s="1"/>
      <c r="S160" s="1"/>
      <c r="T160" s="1"/>
      <c r="U160" s="1"/>
      <c r="V160" s="8"/>
      <c r="W160" s="1"/>
      <c r="X160" s="1"/>
      <c r="Y160" s="8"/>
      <c r="Z160" s="8"/>
      <c r="AA160" s="8"/>
      <c r="AB160" s="8"/>
      <c r="AC160" s="8"/>
      <c r="AD160" s="8"/>
      <c r="AE160" s="8"/>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8"/>
      <c r="BW160" s="8"/>
      <c r="BX160" s="8"/>
      <c r="BY160" s="8"/>
      <c r="BZ160" s="8"/>
      <c r="CA160" s="8"/>
      <c r="CB160" s="1"/>
      <c r="CC160" s="8"/>
      <c r="CD160" s="1"/>
      <c r="CE160" s="8"/>
      <c r="CF160" s="1"/>
      <c r="CG160" s="8"/>
      <c r="CH160" s="1"/>
    </row>
    <row r="161" spans="2:86" s="211" customFormat="1" ht="13.9">
      <c r="B161" s="334"/>
      <c r="C161" s="335"/>
      <c r="D161" s="335"/>
      <c r="E161" s="335"/>
      <c r="F161" s="335"/>
      <c r="G161" s="335"/>
      <c r="H161" s="335"/>
      <c r="I161" s="335"/>
      <c r="J161" s="335"/>
      <c r="K161" s="336"/>
      <c r="L161" s="8"/>
      <c r="M161" s="8"/>
      <c r="N161" s="8"/>
      <c r="O161" s="8"/>
      <c r="P161" s="8"/>
      <c r="Q161" s="1"/>
      <c r="R161" s="1"/>
      <c r="S161" s="1"/>
      <c r="T161" s="1"/>
      <c r="U161" s="1"/>
      <c r="V161" s="8"/>
      <c r="W161" s="1"/>
      <c r="X161" s="1"/>
      <c r="Y161" s="8"/>
      <c r="Z161" s="8"/>
      <c r="AA161" s="8"/>
      <c r="AB161" s="8"/>
      <c r="AC161" s="8"/>
      <c r="AD161" s="8"/>
      <c r="AE161" s="8"/>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8"/>
      <c r="BW161" s="8"/>
      <c r="BX161" s="8"/>
      <c r="BY161" s="8"/>
      <c r="BZ161" s="8"/>
      <c r="CA161" s="8"/>
      <c r="CB161" s="1"/>
      <c r="CC161" s="8"/>
      <c r="CD161" s="1"/>
      <c r="CE161" s="8"/>
      <c r="CF161" s="1"/>
      <c r="CG161" s="8"/>
      <c r="CH161" s="1"/>
    </row>
    <row r="162" spans="2:86" s="211" customFormat="1" ht="13.9">
      <c r="B162" s="1"/>
      <c r="C162" s="1"/>
      <c r="D162" s="1"/>
      <c r="E162" s="1"/>
      <c r="F162" s="1"/>
      <c r="G162" s="1"/>
      <c r="H162" s="8"/>
      <c r="I162" s="8"/>
      <c r="J162" s="8"/>
      <c r="K162" s="8"/>
      <c r="L162" s="8"/>
      <c r="M162" s="8"/>
      <c r="N162" s="8"/>
      <c r="O162" s="8"/>
      <c r="P162" s="8"/>
      <c r="Q162" s="1"/>
      <c r="R162" s="1"/>
      <c r="S162" s="1"/>
      <c r="T162" s="1"/>
      <c r="U162" s="1"/>
      <c r="V162" s="8"/>
      <c r="W162" s="1"/>
      <c r="X162" s="1"/>
      <c r="Y162" s="8"/>
      <c r="Z162" s="8"/>
      <c r="AA162" s="8"/>
      <c r="AB162" s="8"/>
      <c r="AC162" s="8"/>
      <c r="AD162" s="8"/>
      <c r="AE162" s="8"/>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8"/>
      <c r="BW162" s="8"/>
      <c r="BX162" s="8"/>
      <c r="BY162" s="8"/>
      <c r="BZ162" s="8"/>
      <c r="CA162" s="8"/>
      <c r="CB162" s="1"/>
      <c r="CC162" s="8"/>
      <c r="CD162" s="1"/>
      <c r="CE162" s="8"/>
      <c r="CF162" s="1"/>
      <c r="CG162" s="8"/>
      <c r="CH162" s="1"/>
    </row>
    <row r="163" spans="2:86" s="211" customFormat="1" ht="13.9">
      <c r="B163" s="1"/>
      <c r="C163" s="1"/>
      <c r="D163" s="1"/>
      <c r="E163" s="1"/>
      <c r="F163" s="1"/>
      <c r="G163" s="1"/>
      <c r="H163" s="8"/>
      <c r="I163" s="8"/>
      <c r="J163" s="8"/>
      <c r="K163" s="8"/>
      <c r="L163" s="8"/>
      <c r="M163" s="8"/>
      <c r="N163" s="8"/>
      <c r="O163" s="8"/>
      <c r="P163" s="8"/>
      <c r="Q163" s="1"/>
      <c r="R163" s="1"/>
      <c r="S163" s="1"/>
      <c r="T163" s="1"/>
      <c r="U163" s="1"/>
      <c r="V163" s="8"/>
      <c r="W163" s="1"/>
      <c r="X163" s="1"/>
      <c r="Y163" s="8"/>
      <c r="Z163" s="8"/>
      <c r="AA163" s="8"/>
      <c r="AB163" s="8"/>
      <c r="AC163" s="8"/>
      <c r="AD163" s="8"/>
      <c r="AE163" s="8"/>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8"/>
      <c r="BW163" s="8"/>
      <c r="BX163" s="8"/>
      <c r="BY163" s="8"/>
      <c r="BZ163" s="8"/>
      <c r="CA163" s="8"/>
      <c r="CB163" s="1"/>
      <c r="CC163" s="8"/>
      <c r="CD163" s="1"/>
      <c r="CE163" s="8"/>
      <c r="CF163" s="1"/>
      <c r="CG163" s="8"/>
      <c r="CH163" s="1"/>
    </row>
    <row r="164" spans="2:86" s="211" customFormat="1" ht="13.9" hidden="1">
      <c r="B164" s="1"/>
      <c r="C164" s="1"/>
      <c r="D164" s="1"/>
      <c r="E164" s="1"/>
      <c r="F164" s="1"/>
      <c r="G164" s="1"/>
      <c r="H164" s="8"/>
      <c r="I164" s="8"/>
      <c r="J164" s="8"/>
      <c r="K164" s="8"/>
      <c r="L164" s="8"/>
      <c r="M164" s="8"/>
      <c r="N164" s="8"/>
      <c r="O164" s="8"/>
      <c r="P164" s="8"/>
      <c r="Q164" s="1"/>
      <c r="R164" s="1"/>
      <c r="S164" s="1"/>
      <c r="T164" s="1"/>
      <c r="U164" s="1"/>
      <c r="V164" s="8"/>
      <c r="W164" s="1"/>
      <c r="X164" s="1"/>
      <c r="Y164" s="8"/>
      <c r="Z164" s="8"/>
      <c r="AA164" s="8"/>
      <c r="AB164" s="8"/>
      <c r="AC164" s="8"/>
      <c r="AD164" s="8"/>
      <c r="AE164" s="8"/>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8"/>
      <c r="BW164" s="8"/>
      <c r="BX164" s="8"/>
      <c r="BY164" s="8"/>
      <c r="BZ164" s="8"/>
      <c r="CA164" s="8"/>
      <c r="CB164" s="1"/>
      <c r="CC164" s="8"/>
      <c r="CD164" s="1"/>
      <c r="CE164" s="8"/>
      <c r="CF164" s="1"/>
      <c r="CG164" s="8"/>
      <c r="CH164" s="1"/>
    </row>
    <row r="165" spans="2:86" s="211" customFormat="1" ht="13.9" hidden="1">
      <c r="B165" s="1"/>
      <c r="C165" s="1"/>
      <c r="D165" s="1"/>
      <c r="E165" s="1"/>
      <c r="F165" s="1"/>
      <c r="G165" s="1"/>
      <c r="H165" s="8"/>
      <c r="I165" s="8"/>
      <c r="J165" s="8"/>
      <c r="K165" s="8"/>
      <c r="L165" s="8"/>
      <c r="M165" s="8"/>
      <c r="N165" s="8"/>
      <c r="O165" s="8"/>
      <c r="P165" s="8"/>
      <c r="Q165" s="1"/>
      <c r="R165" s="1"/>
      <c r="S165" s="1"/>
      <c r="T165" s="1"/>
      <c r="U165" s="1"/>
      <c r="V165" s="8"/>
      <c r="W165" s="1"/>
      <c r="X165" s="1"/>
      <c r="Y165" s="8"/>
      <c r="Z165" s="8"/>
      <c r="AA165" s="8"/>
      <c r="AB165" s="8"/>
      <c r="AC165" s="8"/>
      <c r="AD165" s="8"/>
      <c r="AE165" s="8"/>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8"/>
      <c r="BW165" s="8"/>
      <c r="BX165" s="8"/>
      <c r="BY165" s="8"/>
      <c r="BZ165" s="8"/>
      <c r="CA165" s="8"/>
      <c r="CB165" s="1"/>
      <c r="CC165" s="8"/>
      <c r="CD165" s="1"/>
      <c r="CE165" s="8"/>
      <c r="CF165" s="1"/>
      <c r="CG165" s="8"/>
      <c r="CH165" s="1"/>
    </row>
    <row r="166" spans="2:86" s="211" customFormat="1" ht="13.9" hidden="1">
      <c r="B166" s="1"/>
      <c r="C166" s="1"/>
      <c r="D166" s="1"/>
      <c r="E166" s="1"/>
      <c r="F166" s="1"/>
      <c r="G166" s="1"/>
      <c r="H166" s="8"/>
      <c r="I166" s="8"/>
      <c r="J166" s="8"/>
      <c r="K166" s="8"/>
      <c r="L166" s="8"/>
      <c r="M166" s="8"/>
      <c r="N166" s="8"/>
      <c r="O166" s="8"/>
      <c r="P166" s="8"/>
      <c r="Q166" s="1"/>
      <c r="R166" s="1"/>
      <c r="S166" s="1"/>
      <c r="T166" s="1"/>
      <c r="U166" s="1"/>
      <c r="V166" s="8"/>
      <c r="W166" s="1"/>
      <c r="X166" s="1"/>
      <c r="Y166" s="8"/>
      <c r="Z166" s="8"/>
      <c r="AA166" s="8"/>
      <c r="AB166" s="8"/>
      <c r="AC166" s="8"/>
      <c r="AD166" s="8"/>
      <c r="AE166" s="8"/>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8"/>
      <c r="BW166" s="8"/>
      <c r="BX166" s="8"/>
      <c r="BY166" s="8"/>
      <c r="BZ166" s="8"/>
      <c r="CA166" s="8"/>
      <c r="CB166" s="1"/>
      <c r="CC166" s="8"/>
      <c r="CD166" s="1"/>
      <c r="CE166" s="8"/>
      <c r="CF166" s="1"/>
      <c r="CG166" s="8"/>
      <c r="CH166" s="1"/>
    </row>
    <row r="167" spans="2:86" s="211" customFormat="1" ht="13.9" hidden="1">
      <c r="B167" s="1"/>
      <c r="C167" s="1"/>
      <c r="D167" s="1"/>
      <c r="E167" s="1"/>
      <c r="F167" s="1"/>
      <c r="G167" s="1"/>
      <c r="H167" s="8"/>
      <c r="I167" s="8"/>
      <c r="J167" s="8"/>
      <c r="K167" s="8"/>
      <c r="L167" s="8"/>
      <c r="M167" s="8"/>
      <c r="N167" s="8"/>
      <c r="O167" s="8"/>
      <c r="P167" s="8"/>
      <c r="Q167" s="1"/>
      <c r="R167" s="1"/>
      <c r="S167" s="1"/>
      <c r="T167" s="1"/>
      <c r="U167" s="1"/>
      <c r="V167" s="8"/>
      <c r="W167" s="1"/>
      <c r="X167" s="1"/>
      <c r="Y167" s="8"/>
      <c r="Z167" s="8"/>
      <c r="AA167" s="8"/>
      <c r="AB167" s="8"/>
      <c r="AC167" s="8"/>
      <c r="AD167" s="8"/>
      <c r="AE167" s="8"/>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8"/>
      <c r="BW167" s="8"/>
      <c r="BX167" s="8"/>
      <c r="BY167" s="8"/>
      <c r="BZ167" s="8"/>
      <c r="CA167" s="8"/>
      <c r="CB167" s="1"/>
      <c r="CC167" s="8"/>
      <c r="CD167" s="1"/>
      <c r="CE167" s="8"/>
      <c r="CF167" s="1"/>
      <c r="CG167" s="8"/>
      <c r="CH167" s="1"/>
    </row>
    <row r="168" spans="2:86" s="211" customFormat="1" ht="13.9" hidden="1">
      <c r="B168" s="1"/>
      <c r="C168" s="1"/>
      <c r="D168" s="1"/>
      <c r="E168" s="1"/>
      <c r="F168" s="1"/>
      <c r="G168" s="1"/>
      <c r="H168" s="8"/>
      <c r="I168" s="8"/>
      <c r="J168" s="8"/>
      <c r="K168" s="8"/>
      <c r="L168" s="8"/>
      <c r="M168" s="8"/>
      <c r="N168" s="8"/>
      <c r="O168" s="8"/>
      <c r="P168" s="8"/>
      <c r="Q168" s="1"/>
      <c r="R168" s="1"/>
      <c r="S168" s="1"/>
      <c r="T168" s="1"/>
      <c r="U168" s="1"/>
      <c r="V168" s="8"/>
      <c r="W168" s="1"/>
      <c r="X168" s="1"/>
      <c r="Y168" s="8"/>
      <c r="Z168" s="8"/>
      <c r="AA168" s="8"/>
      <c r="AB168" s="8"/>
      <c r="AC168" s="8"/>
      <c r="AD168" s="8"/>
      <c r="AE168" s="8"/>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8"/>
      <c r="BW168" s="8"/>
      <c r="BX168" s="8"/>
      <c r="BY168" s="8"/>
      <c r="BZ168" s="8"/>
      <c r="CA168" s="8"/>
      <c r="CB168" s="1"/>
      <c r="CC168" s="8"/>
      <c r="CD168" s="1"/>
      <c r="CE168" s="8"/>
      <c r="CF168" s="1"/>
      <c r="CG168" s="8"/>
      <c r="CH168" s="1"/>
    </row>
    <row r="169" spans="2:86" s="211" customFormat="1" ht="13.9" hidden="1">
      <c r="B169" s="1"/>
      <c r="C169" s="1"/>
      <c r="D169" s="1"/>
      <c r="E169" s="1"/>
      <c r="F169" s="1"/>
      <c r="G169" s="1"/>
      <c r="H169" s="8"/>
      <c r="I169" s="8"/>
      <c r="J169" s="8"/>
      <c r="K169" s="8"/>
      <c r="L169" s="8"/>
      <c r="M169" s="8"/>
      <c r="N169" s="8"/>
      <c r="O169" s="8"/>
      <c r="P169" s="8"/>
      <c r="Q169" s="1"/>
      <c r="R169" s="1"/>
      <c r="S169" s="1"/>
      <c r="T169" s="1"/>
      <c r="U169" s="1"/>
      <c r="V169" s="8"/>
      <c r="W169" s="1"/>
      <c r="X169" s="1"/>
      <c r="Y169" s="8"/>
      <c r="Z169" s="8"/>
      <c r="AA169" s="8"/>
      <c r="AB169" s="8"/>
      <c r="AC169" s="8"/>
      <c r="AD169" s="8"/>
      <c r="AE169" s="8"/>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8"/>
      <c r="BW169" s="8"/>
      <c r="BX169" s="8"/>
      <c r="BY169" s="8"/>
      <c r="BZ169" s="8"/>
      <c r="CA169" s="8"/>
      <c r="CB169" s="1"/>
      <c r="CC169" s="8"/>
      <c r="CD169" s="1"/>
      <c r="CE169" s="8"/>
      <c r="CF169" s="1"/>
      <c r="CG169" s="8"/>
      <c r="CH169" s="1"/>
    </row>
    <row r="170" spans="2:86" s="211" customFormat="1" ht="13.9" hidden="1">
      <c r="B170" s="1"/>
      <c r="C170" s="1"/>
      <c r="D170" s="1"/>
      <c r="E170" s="1"/>
      <c r="F170" s="1"/>
      <c r="G170" s="1"/>
      <c r="H170" s="8"/>
      <c r="I170" s="8"/>
      <c r="J170" s="8"/>
      <c r="K170" s="8"/>
      <c r="L170" s="8"/>
      <c r="M170" s="8"/>
      <c r="N170" s="8"/>
      <c r="O170" s="8"/>
      <c r="P170" s="8"/>
      <c r="Q170" s="1"/>
      <c r="R170" s="1"/>
      <c r="S170" s="1"/>
      <c r="T170" s="1"/>
      <c r="U170" s="1"/>
      <c r="V170" s="8"/>
      <c r="W170" s="1"/>
      <c r="X170" s="1"/>
      <c r="Y170" s="8"/>
      <c r="Z170" s="8"/>
      <c r="AA170" s="8"/>
      <c r="AB170" s="8"/>
      <c r="AC170" s="8"/>
      <c r="AD170" s="8"/>
      <c r="AE170" s="8"/>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8"/>
      <c r="BW170" s="8"/>
      <c r="BX170" s="8"/>
      <c r="BY170" s="8"/>
      <c r="BZ170" s="8"/>
      <c r="CA170" s="8"/>
      <c r="CB170" s="1"/>
      <c r="CC170" s="8"/>
      <c r="CD170" s="1"/>
      <c r="CE170" s="8"/>
      <c r="CF170" s="1"/>
      <c r="CG170" s="8"/>
      <c r="CH170" s="1"/>
    </row>
    <row r="171" spans="2:86" s="211" customFormat="1" ht="13.9" hidden="1">
      <c r="B171" s="1"/>
      <c r="C171" s="1"/>
      <c r="D171" s="1"/>
      <c r="E171" s="1"/>
      <c r="F171" s="1"/>
      <c r="G171" s="1"/>
      <c r="H171" s="8"/>
      <c r="I171" s="8"/>
      <c r="J171" s="8"/>
      <c r="K171" s="8"/>
      <c r="L171" s="8"/>
      <c r="M171" s="8"/>
      <c r="N171" s="8"/>
      <c r="O171" s="8"/>
      <c r="P171" s="8"/>
      <c r="Q171" s="1"/>
      <c r="R171" s="1"/>
      <c r="S171" s="1"/>
      <c r="T171" s="1"/>
      <c r="U171" s="1"/>
      <c r="V171" s="8"/>
      <c r="W171" s="1"/>
      <c r="X171" s="1"/>
      <c r="Y171" s="8"/>
      <c r="Z171" s="8"/>
      <c r="AA171" s="8"/>
      <c r="AB171" s="8"/>
      <c r="AC171" s="8"/>
      <c r="AD171" s="8"/>
      <c r="AE171" s="8"/>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8"/>
      <c r="BW171" s="8"/>
      <c r="BX171" s="8"/>
      <c r="BY171" s="8"/>
      <c r="BZ171" s="8"/>
      <c r="CA171" s="8"/>
      <c r="CB171" s="1"/>
      <c r="CC171" s="8"/>
      <c r="CD171" s="1"/>
      <c r="CE171" s="8"/>
      <c r="CF171" s="1"/>
      <c r="CG171" s="8"/>
      <c r="CH171" s="1"/>
    </row>
    <row r="172" spans="2:86" s="211" customFormat="1" ht="13.9" hidden="1">
      <c r="B172" s="1"/>
      <c r="C172" s="1"/>
      <c r="D172" s="1"/>
      <c r="E172" s="1"/>
      <c r="F172" s="1"/>
      <c r="G172" s="1"/>
      <c r="H172" s="8"/>
      <c r="I172" s="8"/>
      <c r="J172" s="8"/>
      <c r="K172" s="8"/>
      <c r="L172" s="8"/>
      <c r="M172" s="8"/>
      <c r="N172" s="8"/>
      <c r="O172" s="8"/>
      <c r="P172" s="8"/>
      <c r="Q172" s="1"/>
      <c r="R172" s="1"/>
      <c r="S172" s="1"/>
      <c r="T172" s="1"/>
      <c r="U172" s="1"/>
      <c r="V172" s="8"/>
      <c r="W172" s="1"/>
      <c r="X172" s="1"/>
      <c r="Y172" s="8"/>
      <c r="Z172" s="8"/>
      <c r="AA172" s="8"/>
      <c r="AB172" s="8"/>
      <c r="AC172" s="8"/>
      <c r="AD172" s="8"/>
      <c r="AE172" s="8"/>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8"/>
      <c r="BW172" s="8"/>
      <c r="BX172" s="8"/>
      <c r="BY172" s="8"/>
      <c r="BZ172" s="8"/>
      <c r="CA172" s="8"/>
      <c r="CB172" s="1"/>
      <c r="CC172" s="8"/>
      <c r="CD172" s="1"/>
      <c r="CE172" s="8"/>
      <c r="CF172" s="1"/>
      <c r="CG172" s="8"/>
      <c r="CH172" s="1"/>
    </row>
    <row r="173" spans="2:86" s="211" customFormat="1" ht="13.9" hidden="1">
      <c r="B173" s="1"/>
      <c r="C173" s="1"/>
      <c r="D173" s="1"/>
      <c r="E173" s="1"/>
      <c r="F173" s="1"/>
      <c r="G173" s="1"/>
      <c r="H173" s="8"/>
      <c r="I173" s="8"/>
      <c r="J173" s="8"/>
      <c r="K173" s="8"/>
      <c r="L173" s="8"/>
      <c r="M173" s="8"/>
      <c r="N173" s="8"/>
      <c r="O173" s="8"/>
      <c r="P173" s="8"/>
      <c r="Q173" s="1"/>
      <c r="R173" s="1"/>
      <c r="S173" s="1"/>
      <c r="T173" s="1"/>
      <c r="U173" s="1"/>
      <c r="V173" s="8"/>
      <c r="W173" s="1"/>
      <c r="X173" s="1"/>
      <c r="Y173" s="8"/>
      <c r="Z173" s="8"/>
      <c r="AA173" s="8"/>
      <c r="AB173" s="8"/>
      <c r="AC173" s="8"/>
      <c r="AD173" s="8"/>
      <c r="AE173" s="8"/>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8"/>
      <c r="BW173" s="8"/>
      <c r="BX173" s="8"/>
      <c r="BY173" s="8"/>
      <c r="BZ173" s="8"/>
      <c r="CA173" s="8"/>
      <c r="CB173" s="1"/>
      <c r="CC173" s="8"/>
      <c r="CD173" s="1"/>
      <c r="CE173" s="8"/>
      <c r="CF173" s="1"/>
      <c r="CG173" s="8"/>
      <c r="CH173" s="1"/>
    </row>
    <row r="174" spans="2:86" s="211" customFormat="1" ht="13.9" hidden="1">
      <c r="B174" s="1"/>
      <c r="C174" s="1"/>
      <c r="D174" s="1"/>
      <c r="E174" s="1"/>
      <c r="F174" s="1"/>
      <c r="G174" s="1"/>
      <c r="H174" s="8"/>
      <c r="I174" s="8"/>
      <c r="J174" s="8"/>
      <c r="K174" s="8"/>
      <c r="L174" s="8"/>
      <c r="M174" s="8"/>
      <c r="N174" s="8"/>
      <c r="O174" s="8"/>
      <c r="P174" s="8"/>
      <c r="Q174" s="1"/>
      <c r="R174" s="1"/>
      <c r="S174" s="1"/>
      <c r="T174" s="1"/>
      <c r="U174" s="1"/>
      <c r="V174" s="8"/>
      <c r="W174" s="1"/>
      <c r="X174" s="1"/>
      <c r="Y174" s="8"/>
      <c r="Z174" s="8"/>
      <c r="AA174" s="8"/>
      <c r="AB174" s="8"/>
      <c r="AC174" s="8"/>
      <c r="AD174" s="8"/>
      <c r="AE174" s="8"/>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8"/>
      <c r="BW174" s="8"/>
      <c r="BX174" s="8"/>
      <c r="BY174" s="8"/>
      <c r="BZ174" s="8"/>
      <c r="CA174" s="8"/>
      <c r="CB174" s="1"/>
      <c r="CC174" s="8"/>
      <c r="CD174" s="1"/>
      <c r="CE174" s="8"/>
      <c r="CF174" s="1"/>
      <c r="CG174" s="8"/>
      <c r="CH174" s="1"/>
    </row>
    <row r="175" spans="2:86" s="211" customFormat="1" ht="13.9" hidden="1">
      <c r="B175" s="1"/>
      <c r="C175" s="1"/>
      <c r="D175" s="1"/>
      <c r="E175" s="1"/>
      <c r="F175" s="1"/>
      <c r="G175" s="1"/>
      <c r="H175" s="8"/>
      <c r="I175" s="8"/>
      <c r="J175" s="8"/>
      <c r="K175" s="8"/>
      <c r="L175" s="8"/>
      <c r="M175" s="8"/>
      <c r="N175" s="8"/>
      <c r="O175" s="8"/>
      <c r="P175" s="8"/>
      <c r="Q175" s="1"/>
      <c r="R175" s="1"/>
      <c r="S175" s="1"/>
      <c r="T175" s="1"/>
      <c r="U175" s="1"/>
      <c r="V175" s="8"/>
      <c r="W175" s="1"/>
      <c r="X175" s="1"/>
      <c r="Y175" s="8"/>
      <c r="Z175" s="8"/>
      <c r="AA175" s="8"/>
      <c r="AB175" s="8"/>
      <c r="AC175" s="8"/>
      <c r="AD175" s="8"/>
      <c r="AE175" s="8"/>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8"/>
      <c r="BW175" s="8"/>
      <c r="BX175" s="8"/>
      <c r="BY175" s="8"/>
      <c r="BZ175" s="8"/>
      <c r="CA175" s="8"/>
      <c r="CB175" s="1"/>
      <c r="CC175" s="8"/>
      <c r="CD175" s="1"/>
      <c r="CE175" s="8"/>
      <c r="CF175" s="1"/>
      <c r="CG175" s="8"/>
      <c r="CH175" s="1"/>
    </row>
    <row r="176" spans="2:86" s="211" customFormat="1" ht="13.9" hidden="1">
      <c r="B176" s="1"/>
      <c r="C176" s="1"/>
      <c r="D176" s="1"/>
      <c r="E176" s="1"/>
      <c r="F176" s="1"/>
      <c r="G176" s="1"/>
      <c r="H176" s="8"/>
      <c r="I176" s="8"/>
      <c r="J176" s="8"/>
      <c r="K176" s="8"/>
      <c r="L176" s="8"/>
      <c r="M176" s="8"/>
      <c r="N176" s="8"/>
      <c r="O176" s="8"/>
      <c r="P176" s="8"/>
      <c r="Q176" s="1"/>
      <c r="R176" s="1"/>
      <c r="S176" s="1"/>
      <c r="T176" s="1"/>
      <c r="U176" s="1"/>
      <c r="V176" s="8"/>
      <c r="W176" s="1"/>
      <c r="X176" s="1"/>
      <c r="Y176" s="8"/>
      <c r="Z176" s="8"/>
      <c r="AA176" s="8"/>
      <c r="AB176" s="8"/>
      <c r="AC176" s="8"/>
      <c r="AD176" s="8"/>
      <c r="AE176" s="8"/>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8"/>
      <c r="BW176" s="8"/>
      <c r="BX176" s="8"/>
      <c r="BY176" s="8"/>
      <c r="BZ176" s="8"/>
      <c r="CA176" s="8"/>
      <c r="CB176" s="1"/>
      <c r="CC176" s="8"/>
      <c r="CD176" s="1"/>
      <c r="CE176" s="8"/>
      <c r="CF176" s="1"/>
      <c r="CG176" s="8"/>
      <c r="CH176" s="1"/>
    </row>
    <row r="177" spans="17:86" s="211" customFormat="1" ht="13.9" hidden="1">
      <c r="Q177" s="1"/>
      <c r="R177" s="1"/>
      <c r="S177" s="1"/>
      <c r="T177" s="1"/>
      <c r="U177" s="1"/>
      <c r="V177" s="8"/>
      <c r="W177" s="1"/>
      <c r="X177" s="1"/>
      <c r="Y177" s="8"/>
      <c r="Z177" s="8"/>
      <c r="AA177" s="8"/>
      <c r="AB177" s="8"/>
      <c r="AC177" s="8"/>
      <c r="AD177" s="8"/>
      <c r="AE177" s="8"/>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8"/>
      <c r="BW177" s="8"/>
      <c r="BX177" s="8"/>
      <c r="BY177" s="8"/>
      <c r="BZ177" s="8"/>
      <c r="CA177" s="8"/>
      <c r="CB177" s="1"/>
      <c r="CC177" s="8"/>
      <c r="CD177" s="1"/>
      <c r="CE177" s="8"/>
      <c r="CF177" s="1"/>
      <c r="CG177" s="8"/>
      <c r="CH177" s="1"/>
    </row>
    <row r="178" spans="17:86" s="211" customFormat="1" ht="13.9" hidden="1">
      <c r="Q178" s="1"/>
      <c r="R178" s="1"/>
      <c r="S178" s="1"/>
      <c r="T178" s="1"/>
      <c r="U178" s="1"/>
      <c r="V178" s="8"/>
      <c r="W178" s="1"/>
      <c r="X178" s="1"/>
      <c r="Y178" s="8"/>
      <c r="Z178" s="8"/>
      <c r="AA178" s="8"/>
      <c r="AB178" s="8"/>
      <c r="AC178" s="8"/>
      <c r="AD178" s="8"/>
      <c r="AE178" s="8"/>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8"/>
      <c r="BW178" s="8"/>
      <c r="BX178" s="8"/>
      <c r="BY178" s="8"/>
      <c r="BZ178" s="8"/>
      <c r="CA178" s="8"/>
      <c r="CB178" s="1"/>
      <c r="CC178" s="8"/>
      <c r="CD178" s="1"/>
      <c r="CE178" s="8"/>
      <c r="CF178" s="1"/>
      <c r="CG178" s="8"/>
      <c r="CH178" s="1"/>
    </row>
    <row r="179" spans="17:86" s="211" customFormat="1" ht="13.9" hidden="1">
      <c r="Q179" s="1"/>
      <c r="R179" s="1"/>
      <c r="S179" s="1"/>
      <c r="T179" s="1"/>
      <c r="U179" s="1"/>
      <c r="V179" s="8"/>
      <c r="W179" s="1"/>
      <c r="X179" s="1"/>
      <c r="Y179" s="8"/>
      <c r="Z179" s="8"/>
      <c r="AA179" s="8"/>
      <c r="AB179" s="8"/>
      <c r="AC179" s="8"/>
      <c r="AD179" s="8"/>
      <c r="AE179" s="8"/>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8"/>
      <c r="BW179" s="8"/>
      <c r="BX179" s="8"/>
      <c r="BY179" s="8"/>
      <c r="BZ179" s="8"/>
      <c r="CA179" s="8"/>
      <c r="CB179" s="1"/>
      <c r="CC179" s="8"/>
      <c r="CD179" s="1"/>
      <c r="CE179" s="8"/>
      <c r="CF179" s="1"/>
      <c r="CG179" s="8"/>
      <c r="CH179" s="1"/>
    </row>
    <row r="180" spans="17:86" ht="12.75" customHeight="1">
      <c r="Q180" s="1"/>
      <c r="R180" s="1"/>
      <c r="S180" s="1"/>
      <c r="T180" s="1"/>
      <c r="U180" s="1"/>
      <c r="V180" s="8"/>
      <c r="W180" s="1"/>
      <c r="X180" s="1"/>
      <c r="Y180" s="8"/>
      <c r="Z180" s="8"/>
      <c r="AA180" s="8"/>
      <c r="AB180" s="8"/>
      <c r="AC180" s="8"/>
      <c r="AD180" s="8"/>
      <c r="AE180" s="8"/>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8"/>
      <c r="BH180" s="8"/>
      <c r="BI180" s="8"/>
      <c r="BJ180" s="8"/>
      <c r="BK180" s="8"/>
      <c r="BL180" s="8"/>
      <c r="BM180" s="8"/>
      <c r="BN180" s="8"/>
      <c r="BO180" s="8"/>
      <c r="BP180" s="8"/>
      <c r="BQ180" s="8"/>
      <c r="BR180" s="8"/>
      <c r="BS180" s="8"/>
      <c r="BT180" s="8"/>
      <c r="BU180" s="8"/>
      <c r="BV180" s="8"/>
      <c r="BW180" s="8"/>
      <c r="BX180" s="8"/>
      <c r="BY180" s="8"/>
      <c r="BZ180" s="8"/>
      <c r="CA180" s="8"/>
      <c r="CB180" s="1"/>
      <c r="CC180" s="8"/>
      <c r="CD180" s="1"/>
      <c r="CE180" s="8"/>
      <c r="CF180" s="1"/>
      <c r="CG180" s="8"/>
      <c r="CH180" s="1"/>
    </row>
    <row r="181" spans="17:86" ht="12.75" customHeight="1">
      <c r="Q181" s="1"/>
      <c r="R181" s="1"/>
      <c r="S181" s="1"/>
      <c r="T181" s="1"/>
      <c r="U181" s="1"/>
      <c r="V181" s="8"/>
      <c r="W181" s="1"/>
      <c r="X181" s="1"/>
      <c r="Y181" s="8"/>
      <c r="Z181" s="8"/>
      <c r="AA181" s="8"/>
      <c r="AB181" s="8"/>
      <c r="AC181" s="8"/>
      <c r="AD181" s="8"/>
      <c r="AE181" s="8"/>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8"/>
      <c r="BH181" s="8"/>
      <c r="BI181" s="8"/>
      <c r="BJ181" s="8"/>
      <c r="BK181" s="8"/>
      <c r="BL181" s="8"/>
      <c r="BM181" s="8"/>
      <c r="BN181" s="8"/>
      <c r="BO181" s="8"/>
      <c r="BP181" s="8"/>
      <c r="BQ181" s="8"/>
      <c r="BR181" s="8"/>
      <c r="BS181" s="8"/>
      <c r="BT181" s="8"/>
      <c r="BU181" s="8"/>
      <c r="BV181" s="8"/>
      <c r="BW181" s="8"/>
      <c r="BX181" s="8"/>
      <c r="BY181" s="8"/>
      <c r="BZ181" s="8"/>
      <c r="CA181" s="8"/>
      <c r="CB181" s="1"/>
      <c r="CC181" s="8"/>
      <c r="CD181" s="1"/>
      <c r="CE181" s="8"/>
      <c r="CF181" s="1"/>
      <c r="CG181" s="8"/>
      <c r="CH181" s="1"/>
    </row>
    <row r="182" spans="17:86" ht="12.75" customHeight="1">
      <c r="Q182" s="1"/>
      <c r="R182" s="1"/>
      <c r="S182" s="1"/>
      <c r="T182" s="1"/>
      <c r="U182" s="1"/>
      <c r="V182" s="8"/>
      <c r="W182" s="1"/>
      <c r="X182" s="1"/>
      <c r="Y182" s="8"/>
      <c r="Z182" s="8"/>
      <c r="AA182" s="8"/>
      <c r="AB182" s="8"/>
      <c r="AC182" s="8"/>
      <c r="AD182" s="8"/>
      <c r="AE182" s="8"/>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8"/>
      <c r="BH182" s="8"/>
      <c r="BI182" s="8"/>
      <c r="BJ182" s="8"/>
      <c r="BK182" s="8"/>
      <c r="BL182" s="8"/>
      <c r="BM182" s="8"/>
      <c r="BN182" s="8"/>
      <c r="BO182" s="8"/>
      <c r="BP182" s="8"/>
      <c r="BQ182" s="8"/>
      <c r="BR182" s="8"/>
      <c r="BS182" s="8"/>
      <c r="BT182" s="8"/>
      <c r="BU182" s="8"/>
      <c r="BV182" s="8"/>
      <c r="BW182" s="8"/>
      <c r="BX182" s="8"/>
      <c r="BY182" s="8"/>
      <c r="BZ182" s="8"/>
      <c r="CA182" s="8"/>
      <c r="CB182" s="1"/>
      <c r="CC182" s="8"/>
      <c r="CD182" s="1"/>
      <c r="CE182" s="8"/>
      <c r="CF182" s="1"/>
      <c r="CG182" s="8"/>
      <c r="CH182" s="1"/>
    </row>
    <row r="183" spans="17:86" ht="12.75" customHeight="1">
      <c r="Q183" s="1"/>
      <c r="R183" s="1"/>
      <c r="S183" s="1"/>
      <c r="T183" s="1"/>
      <c r="U183" s="1"/>
      <c r="V183" s="8"/>
      <c r="W183" s="1"/>
      <c r="X183" s="1"/>
      <c r="Y183" s="8"/>
      <c r="Z183" s="8"/>
      <c r="AA183" s="8"/>
      <c r="AB183" s="8"/>
      <c r="AC183" s="8"/>
      <c r="AD183" s="8"/>
      <c r="AE183" s="8"/>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8"/>
      <c r="BH183" s="8"/>
      <c r="BI183" s="8"/>
      <c r="BJ183" s="8"/>
      <c r="BK183" s="8"/>
      <c r="BL183" s="8"/>
      <c r="BM183" s="8"/>
      <c r="BN183" s="8"/>
      <c r="BO183" s="8"/>
      <c r="BP183" s="8"/>
      <c r="BQ183" s="8"/>
      <c r="BR183" s="8"/>
      <c r="BS183" s="8"/>
      <c r="BT183" s="8"/>
      <c r="BU183" s="8"/>
      <c r="BV183" s="8"/>
      <c r="BW183" s="8"/>
      <c r="BX183" s="8"/>
      <c r="BY183" s="8"/>
      <c r="BZ183" s="8"/>
      <c r="CA183" s="8"/>
      <c r="CB183" s="1"/>
      <c r="CC183" s="8"/>
      <c r="CD183" s="1"/>
      <c r="CE183" s="8"/>
      <c r="CF183" s="1"/>
      <c r="CG183" s="8"/>
      <c r="CH183" s="1"/>
    </row>
    <row r="184" spans="17:86" ht="12.75" customHeight="1">
      <c r="Q184" s="1"/>
      <c r="R184" s="1"/>
      <c r="S184" s="1"/>
      <c r="T184" s="1"/>
      <c r="U184" s="1"/>
      <c r="V184" s="8"/>
      <c r="W184" s="1"/>
      <c r="X184" s="1"/>
      <c r="Y184" s="8"/>
      <c r="Z184" s="8"/>
      <c r="AA184" s="8"/>
      <c r="AB184" s="8"/>
      <c r="AC184" s="8"/>
      <c r="AD184" s="8"/>
      <c r="AE184" s="8"/>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8"/>
      <c r="BH184" s="8"/>
      <c r="BI184" s="8"/>
      <c r="BJ184" s="8"/>
      <c r="BK184" s="8"/>
      <c r="BL184" s="8"/>
      <c r="BM184" s="8"/>
      <c r="BN184" s="8"/>
      <c r="BO184" s="8"/>
      <c r="BP184" s="8"/>
      <c r="BQ184" s="8"/>
      <c r="BR184" s="8"/>
      <c r="BS184" s="8"/>
      <c r="BT184" s="8"/>
      <c r="BU184" s="8"/>
      <c r="BV184" s="8"/>
      <c r="BW184" s="8"/>
      <c r="BX184" s="8"/>
      <c r="BY184" s="8"/>
      <c r="BZ184" s="8"/>
      <c r="CA184" s="8"/>
      <c r="CB184" s="1"/>
      <c r="CC184" s="8"/>
      <c r="CD184" s="1"/>
      <c r="CE184" s="8"/>
      <c r="CF184" s="1"/>
      <c r="CG184" s="8"/>
      <c r="CH184" s="1"/>
    </row>
    <row r="185" spans="17:86" ht="12.75" customHeight="1">
      <c r="Q185" s="1"/>
      <c r="R185" s="1"/>
      <c r="S185" s="1"/>
      <c r="T185" s="1"/>
      <c r="U185" s="1"/>
      <c r="V185" s="8"/>
      <c r="W185" s="1"/>
      <c r="X185" s="1"/>
      <c r="Y185" s="8"/>
      <c r="Z185" s="8"/>
      <c r="AA185" s="8"/>
      <c r="AB185" s="8"/>
      <c r="AC185" s="8"/>
      <c r="AD185" s="8"/>
      <c r="AE185" s="8"/>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8"/>
      <c r="BH185" s="8"/>
      <c r="BI185" s="8"/>
      <c r="BJ185" s="8"/>
      <c r="BK185" s="8"/>
      <c r="BL185" s="8"/>
      <c r="BM185" s="8"/>
      <c r="BN185" s="8"/>
      <c r="BO185" s="8"/>
      <c r="BP185" s="8"/>
      <c r="BQ185" s="8"/>
      <c r="BR185" s="8"/>
      <c r="BS185" s="8"/>
      <c r="BT185" s="8"/>
      <c r="BU185" s="8"/>
      <c r="BV185" s="8"/>
      <c r="BW185" s="8"/>
      <c r="BX185" s="8"/>
      <c r="BY185" s="8"/>
      <c r="BZ185" s="8"/>
      <c r="CA185" s="8"/>
      <c r="CB185" s="1"/>
      <c r="CC185" s="8"/>
      <c r="CD185" s="1"/>
      <c r="CE185" s="8"/>
      <c r="CF185" s="1"/>
      <c r="CG185" s="8"/>
      <c r="CH185" s="1"/>
    </row>
  </sheetData>
  <protectedRanges>
    <protectedRange sqref="BG40:BQ61 BM81:BM110 AM116:AO143 BQ3:BZ30 T3:AC30" name="Expected"/>
    <protectedRange sqref="H3:S30" name="Year5Range"/>
  </protectedRanges>
  <mergeCells count="41">
    <mergeCell ref="B147:K161"/>
    <mergeCell ref="B123:B134"/>
    <mergeCell ref="C123:D125"/>
    <mergeCell ref="C126:D128"/>
    <mergeCell ref="C129:D131"/>
    <mergeCell ref="C132:D134"/>
    <mergeCell ref="B135:B141"/>
    <mergeCell ref="C135:D137"/>
    <mergeCell ref="C138:D141"/>
    <mergeCell ref="C113:D113"/>
    <mergeCell ref="E113:G113"/>
    <mergeCell ref="B114:B122"/>
    <mergeCell ref="C114:D115"/>
    <mergeCell ref="C116:D119"/>
    <mergeCell ref="C120:D122"/>
    <mergeCell ref="B39:D39"/>
    <mergeCell ref="E39:H39"/>
    <mergeCell ref="I39:K39"/>
    <mergeCell ref="B40:D40"/>
    <mergeCell ref="E40:H40"/>
    <mergeCell ref="I40:K40"/>
    <mergeCell ref="B38:K38"/>
    <mergeCell ref="B12:B23"/>
    <mergeCell ref="C12:D14"/>
    <mergeCell ref="C15:D17"/>
    <mergeCell ref="C18:D20"/>
    <mergeCell ref="C21:D23"/>
    <mergeCell ref="B24:B30"/>
    <mergeCell ref="C24:D26"/>
    <mergeCell ref="C27:D30"/>
    <mergeCell ref="B31:G31"/>
    <mergeCell ref="B32:G32"/>
    <mergeCell ref="B33:G33"/>
    <mergeCell ref="B34:F34"/>
    <mergeCell ref="B36:C37"/>
    <mergeCell ref="C2:D2"/>
    <mergeCell ref="E2:G2"/>
    <mergeCell ref="B3:B11"/>
    <mergeCell ref="C3:D4"/>
    <mergeCell ref="C5:D8"/>
    <mergeCell ref="C9:D11"/>
  </mergeCells>
  <conditionalFormatting sqref="D46:D48 F46:F48 H46:H48 J46:J48">
    <cfRule type="containsErrors" dxfId="71" priority="17">
      <formula>ISERROR(D46)</formula>
    </cfRule>
  </conditionalFormatting>
  <conditionalFormatting sqref="H114:I141">
    <cfRule type="containsText" dxfId="70" priority="7" operator="containsText" text="error">
      <formula>NOT(ISERROR(SEARCH("error",H114)))</formula>
    </cfRule>
  </conditionalFormatting>
  <conditionalFormatting sqref="H114:K141">
    <cfRule type="containsText" dxfId="69" priority="8" operator="containsText" text="80">
      <formula>NOT(ISERROR(SEARCH("80",H114)))</formula>
    </cfRule>
    <cfRule type="containsText" dxfId="68" priority="9" operator="containsText" text="60-79">
      <formula>NOT(ISERROR(SEARCH("60-79",H114)))</formula>
    </cfRule>
    <cfRule type="containsText" dxfId="67" priority="10" operator="containsText" text="&lt;60">
      <formula>NOT(ISERROR(SEARCH("&lt;60",H114)))</formula>
    </cfRule>
  </conditionalFormatting>
  <conditionalFormatting sqref="H3:R30">
    <cfRule type="containsText" dxfId="66" priority="11" operator="containsText" text="*80">
      <formula>NOT(ISERROR(SEARCH("*80",H3)))</formula>
    </cfRule>
    <cfRule type="containsText" dxfId="65" priority="12" operator="containsText" text="60-79">
      <formula>NOT(ISERROR(SEARCH("60-79",H3)))</formula>
    </cfRule>
    <cfRule type="containsText" dxfId="64" priority="13" operator="containsText" text="&lt;60">
      <formula>NOT(ISERROR(SEARCH("&lt;60",H3)))</formula>
    </cfRule>
  </conditionalFormatting>
  <conditionalFormatting sqref="I145">
    <cfRule type="containsText" dxfId="63" priority="1" operator="containsText" text="80">
      <formula>NOT(ISERROR(SEARCH("80",I145)))</formula>
    </cfRule>
    <cfRule type="containsText" dxfId="62" priority="2" operator="containsText" text="60-79">
      <formula>NOT(ISERROR(SEARCH("60-79",I145)))</formula>
    </cfRule>
    <cfRule type="containsText" dxfId="61" priority="3" operator="containsText" text="&lt;60">
      <formula>NOT(ISERROR(SEARCH("&lt;60",I145)))</formula>
    </cfRule>
  </conditionalFormatting>
  <conditionalFormatting sqref="T3:AC30 AF3:AO30 AQ3:AQ30 BE3:BO30 BQ3:BZ30">
    <cfRule type="containsText" dxfId="60" priority="14" operator="containsText" text="*80">
      <formula>NOT(ISERROR(SEARCH("*80",T3)))</formula>
    </cfRule>
    <cfRule type="containsText" dxfId="59" priority="15" operator="containsText" text="60-79">
      <formula>NOT(ISERROR(SEARCH("60-79",T3)))</formula>
    </cfRule>
    <cfRule type="containsText" dxfId="58" priority="16" operator="containsText" text="&lt;60">
      <formula>NOT(ISERROR(SEARCH("&lt;60",T3)))</formula>
    </cfRule>
  </conditionalFormatting>
  <dataValidations count="2">
    <dataValidation allowBlank="1" showInputMessage="1" showErrorMessage="1" errorTitle="Error in entry" error="Please use list items only." sqref="BG40:BQ61 BE38:BO38 BE31:BO34 AP116:AZ143 BQ31:BZ34 AF3:AO33" xr:uid="{FCE92A67-DE9D-451F-800D-784F45048ED8}"/>
    <dataValidation type="list" allowBlank="1" showInputMessage="1" showErrorMessage="1" errorTitle="Error in entry" error="Please use list items only." sqref="T3:AC30 H3:R30" xr:uid="{B4072CA1-BE9C-48DA-87C8-D01A4CDE479A}">
      <formula1>ValidDepts</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11"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43CF-880C-4F6E-B846-CAFF8906050F}">
  <sheetPr>
    <pageSetUpPr fitToPage="1"/>
  </sheetPr>
  <dimension ref="A1:CI185"/>
  <sheetViews>
    <sheetView showGridLines="0" zoomScale="80" zoomScaleNormal="80" zoomScaleSheetLayoutView="80" zoomScalePageLayoutView="25" workbookViewId="0"/>
  </sheetViews>
  <sheetFormatPr defaultColWidth="0" defaultRowHeight="0" customHeight="1" zeroHeight="1"/>
  <cols>
    <col min="1" max="1" width="2.7109375" style="210" customWidth="1"/>
    <col min="2" max="2" width="11.42578125" style="210" customWidth="1"/>
    <col min="3" max="6" width="10.7109375" style="210" customWidth="1"/>
    <col min="7" max="7" width="20.42578125" style="210" customWidth="1"/>
    <col min="8" max="13" width="10.7109375" style="211" customWidth="1"/>
    <col min="14" max="16" width="10.7109375" style="211" hidden="1" customWidth="1"/>
    <col min="17" max="18" width="10.7109375" style="210" hidden="1" customWidth="1"/>
    <col min="19" max="19" width="2.7109375" style="210" customWidth="1"/>
    <col min="20" max="21" width="10.7109375" style="210" customWidth="1"/>
    <col min="22" max="22" width="10.7109375" style="211" customWidth="1"/>
    <col min="23" max="23" width="10.7109375" style="210" customWidth="1"/>
    <col min="24" max="24" width="11.7109375" style="210" customWidth="1"/>
    <col min="25" max="29" width="10.7109375" style="211" hidden="1" customWidth="1"/>
    <col min="30" max="30" width="2.7109375" style="211" customWidth="1"/>
    <col min="31" max="31" width="0.42578125" style="211" customWidth="1"/>
    <col min="32" max="32" width="9.85546875" style="210" hidden="1" customWidth="1"/>
    <col min="33" max="35" width="4.85546875" style="210" hidden="1" customWidth="1"/>
    <col min="36" max="36" width="5" style="210" hidden="1" customWidth="1"/>
    <col min="37" max="41" width="4.85546875" style="210" hidden="1" customWidth="1"/>
    <col min="42" max="43" width="0.28515625" style="210" hidden="1" customWidth="1"/>
    <col min="44" max="44" width="29" style="210" hidden="1" customWidth="1"/>
    <col min="45" max="45" width="14.5703125" style="210" hidden="1" customWidth="1"/>
    <col min="46" max="46" width="16.42578125" style="210" hidden="1" customWidth="1"/>
    <col min="47" max="47" width="13.140625" style="210" hidden="1" customWidth="1"/>
    <col min="48" max="48" width="16.42578125" style="210" hidden="1" customWidth="1"/>
    <col min="49" max="49" width="13" style="210" hidden="1" customWidth="1"/>
    <col min="50" max="50" width="13.140625" style="210" hidden="1" customWidth="1"/>
    <col min="51" max="51" width="0.28515625" style="210" hidden="1" customWidth="1"/>
    <col min="52" max="52" width="31" style="210" hidden="1" customWidth="1"/>
    <col min="53" max="53" width="9.85546875" style="210" hidden="1" customWidth="1"/>
    <col min="54" max="55" width="0.28515625" style="210" hidden="1" customWidth="1"/>
    <col min="56" max="56" width="24.5703125" style="210" hidden="1" customWidth="1"/>
    <col min="57" max="57" width="37.42578125" style="210" hidden="1" customWidth="1"/>
    <col min="58" max="58" width="6.7109375" style="210" hidden="1" customWidth="1"/>
    <col min="59" max="60" width="6.7109375" style="211" hidden="1" customWidth="1"/>
    <col min="61" max="67" width="5.5703125" style="211" hidden="1" customWidth="1"/>
    <col min="68" max="68" width="24.5703125" style="211" hidden="1" customWidth="1"/>
    <col min="69" max="69" width="39.7109375" style="211" hidden="1" customWidth="1"/>
    <col min="70" max="73" width="6.7109375" style="211" hidden="1" customWidth="1"/>
    <col min="74" max="78" width="5.5703125" style="211" hidden="1" customWidth="1"/>
    <col min="79" max="79" width="0.28515625" style="211" hidden="1" customWidth="1"/>
    <col min="80" max="80" width="0.28515625" style="210" hidden="1" customWidth="1"/>
    <col min="81" max="81" width="0.28515625" style="211" hidden="1" customWidth="1"/>
    <col min="82" max="82" width="0.28515625" style="210" hidden="1" customWidth="1"/>
    <col min="83" max="83" width="0.28515625" style="211" hidden="1" customWidth="1"/>
    <col min="84" max="84" width="0.28515625" style="210" hidden="1" customWidth="1"/>
    <col min="85" max="85" width="0.28515625" style="211" hidden="1" customWidth="1"/>
    <col min="86" max="86" width="0.28515625" style="210" hidden="1" customWidth="1"/>
    <col min="87" max="87" width="0.28515625" style="211" hidden="1" customWidth="1"/>
    <col min="88" max="16384" width="0.28515625" style="210" hidden="1"/>
  </cols>
  <sheetData>
    <row r="1" spans="2:87" ht="7.15" customHeight="1" thickBot="1">
      <c r="B1" s="1"/>
      <c r="C1" s="1"/>
      <c r="D1" s="1"/>
      <c r="E1" s="1"/>
      <c r="F1" s="1"/>
      <c r="G1" s="1"/>
      <c r="H1" s="2"/>
      <c r="I1" s="3"/>
      <c r="J1" s="3"/>
      <c r="K1" s="3"/>
      <c r="L1" s="3"/>
      <c r="M1" s="4"/>
      <c r="N1" s="4"/>
      <c r="O1" s="4"/>
      <c r="P1" s="4"/>
      <c r="Q1" s="1"/>
      <c r="R1" s="1"/>
      <c r="S1" s="1"/>
      <c r="T1" s="1"/>
      <c r="U1" s="1"/>
      <c r="V1" s="3"/>
      <c r="W1" s="1"/>
      <c r="X1" s="1"/>
      <c r="Y1" s="3"/>
      <c r="Z1" s="3"/>
      <c r="AA1" s="3"/>
      <c r="AB1" s="3"/>
      <c r="AC1" s="3"/>
      <c r="AD1" s="3"/>
      <c r="AE1" s="3"/>
      <c r="AF1" s="1"/>
      <c r="AG1" s="1"/>
      <c r="AH1" s="1"/>
      <c r="AI1" s="1"/>
      <c r="AJ1" s="1"/>
      <c r="AK1" s="1"/>
      <c r="AL1" s="1"/>
      <c r="AM1" s="1"/>
      <c r="AN1" s="1"/>
      <c r="AO1" s="1"/>
      <c r="AP1" s="1"/>
      <c r="AQ1" s="1"/>
      <c r="AR1" s="5" t="s">
        <v>34</v>
      </c>
      <c r="AS1" s="5"/>
      <c r="AT1" s="1"/>
      <c r="AU1" s="1"/>
      <c r="AV1" s="1"/>
      <c r="AW1" s="1"/>
      <c r="AX1" s="1"/>
      <c r="AY1" s="1"/>
      <c r="AZ1" s="1" t="s">
        <v>35</v>
      </c>
      <c r="BA1" s="1"/>
      <c r="BB1" s="1"/>
      <c r="BC1" s="1"/>
      <c r="BD1" s="1"/>
      <c r="BE1" s="5" t="s">
        <v>36</v>
      </c>
      <c r="BF1" s="5"/>
      <c r="BG1" s="6"/>
      <c r="BH1" s="7"/>
      <c r="BI1" s="3"/>
      <c r="BJ1" s="3"/>
      <c r="BK1" s="3"/>
      <c r="BL1" s="8"/>
      <c r="BM1" s="8"/>
      <c r="BN1" s="8"/>
      <c r="BO1" s="4"/>
      <c r="BP1" s="4"/>
      <c r="BQ1" s="9" t="s">
        <v>37</v>
      </c>
      <c r="BR1" s="10"/>
      <c r="BS1" s="10"/>
      <c r="BT1" s="10"/>
      <c r="BU1" s="11"/>
      <c r="BV1" s="8"/>
      <c r="BW1" s="8"/>
      <c r="BX1" s="8"/>
      <c r="BY1" s="8"/>
      <c r="BZ1" s="8"/>
      <c r="CA1" s="8"/>
      <c r="CB1" s="1"/>
      <c r="CC1" s="3"/>
      <c r="CD1" s="1"/>
      <c r="CE1" s="3"/>
      <c r="CF1" s="1"/>
      <c r="CG1" s="3"/>
      <c r="CH1" s="1"/>
      <c r="CI1" s="3"/>
    </row>
    <row r="2" spans="2:87" ht="41.65" customHeight="1" thickBot="1">
      <c r="B2" s="12" t="s">
        <v>38</v>
      </c>
      <c r="C2" s="279" t="s">
        <v>39</v>
      </c>
      <c r="D2" s="280"/>
      <c r="E2" s="279" t="s">
        <v>40</v>
      </c>
      <c r="F2" s="281"/>
      <c r="G2" s="280"/>
      <c r="H2" s="146" t="s">
        <v>41</v>
      </c>
      <c r="I2" s="145" t="s">
        <v>42</v>
      </c>
      <c r="J2" s="147" t="s">
        <v>43</v>
      </c>
      <c r="K2" s="153" t="s">
        <v>44</v>
      </c>
      <c r="L2" s="148" t="s">
        <v>45</v>
      </c>
      <c r="M2" s="13" t="s">
        <v>46</v>
      </c>
      <c r="N2" s="13" t="s">
        <v>47</v>
      </c>
      <c r="O2" s="13" t="s">
        <v>48</v>
      </c>
      <c r="P2" s="13" t="s">
        <v>49</v>
      </c>
      <c r="Q2" s="13" t="s">
        <v>50</v>
      </c>
      <c r="R2" s="14" t="s">
        <v>51</v>
      </c>
      <c r="S2" s="1"/>
      <c r="T2" s="146" t="s">
        <v>52</v>
      </c>
      <c r="U2" s="150" t="s">
        <v>53</v>
      </c>
      <c r="V2" s="154" t="s">
        <v>54</v>
      </c>
      <c r="W2" s="149" t="s">
        <v>55</v>
      </c>
      <c r="X2" s="151" t="s">
        <v>56</v>
      </c>
      <c r="Y2" s="15" t="s">
        <v>57</v>
      </c>
      <c r="Z2" s="15" t="s">
        <v>58</v>
      </c>
      <c r="AA2" s="15" t="s">
        <v>59</v>
      </c>
      <c r="AB2" s="15" t="s">
        <v>60</v>
      </c>
      <c r="AC2" s="15" t="s">
        <v>61</v>
      </c>
      <c r="AD2" s="8"/>
      <c r="AE2" s="8"/>
      <c r="AF2" s="16" t="s">
        <v>62</v>
      </c>
      <c r="AG2" s="16" t="s">
        <v>63</v>
      </c>
      <c r="AH2" s="16" t="s">
        <v>64</v>
      </c>
      <c r="AI2" s="16" t="s">
        <v>65</v>
      </c>
      <c r="AJ2" s="16" t="s">
        <v>66</v>
      </c>
      <c r="AK2" s="16" t="s">
        <v>67</v>
      </c>
      <c r="AL2" s="16" t="s">
        <v>68</v>
      </c>
      <c r="AM2" s="16" t="s">
        <v>69</v>
      </c>
      <c r="AN2" s="16" t="s">
        <v>70</v>
      </c>
      <c r="AO2" s="16" t="s">
        <v>71</v>
      </c>
      <c r="AP2" s="1"/>
      <c r="AQ2" s="1"/>
      <c r="AR2" s="17" t="s">
        <v>72</v>
      </c>
      <c r="AS2" s="17" t="s">
        <v>73</v>
      </c>
      <c r="AT2" s="17" t="s">
        <v>74</v>
      </c>
      <c r="AU2" s="17" t="s">
        <v>75</v>
      </c>
      <c r="AV2" s="17" t="s">
        <v>76</v>
      </c>
      <c r="AW2" s="17" t="s">
        <v>77</v>
      </c>
      <c r="AX2" s="17" t="s">
        <v>78</v>
      </c>
      <c r="AY2" s="1"/>
      <c r="AZ2" s="1" t="s">
        <v>79</v>
      </c>
      <c r="BA2" s="1" t="s">
        <v>80</v>
      </c>
      <c r="BB2" s="1"/>
      <c r="BC2" s="1"/>
      <c r="BD2" s="1"/>
      <c r="BE2" s="18" t="s">
        <v>81</v>
      </c>
      <c r="BF2" s="18" t="s">
        <v>82</v>
      </c>
      <c r="BG2" s="18" t="s">
        <v>83</v>
      </c>
      <c r="BH2" s="18" t="s">
        <v>84</v>
      </c>
      <c r="BI2" s="18" t="s">
        <v>85</v>
      </c>
      <c r="BJ2" s="18" t="s">
        <v>86</v>
      </c>
      <c r="BK2" s="18" t="s">
        <v>87</v>
      </c>
      <c r="BL2" s="18" t="s">
        <v>88</v>
      </c>
      <c r="BM2" s="18" t="s">
        <v>89</v>
      </c>
      <c r="BN2" s="18" t="s">
        <v>90</v>
      </c>
      <c r="BO2" s="18" t="s">
        <v>91</v>
      </c>
      <c r="BP2" s="8"/>
      <c r="BQ2" s="19" t="s">
        <v>92</v>
      </c>
      <c r="BR2" s="19" t="s">
        <v>93</v>
      </c>
      <c r="BS2" s="19" t="s">
        <v>94</v>
      </c>
      <c r="BT2" s="19" t="s">
        <v>95</v>
      </c>
      <c r="BU2" s="19" t="s">
        <v>96</v>
      </c>
      <c r="BV2" s="19" t="s">
        <v>97</v>
      </c>
      <c r="BW2" s="19" t="s">
        <v>98</v>
      </c>
      <c r="BX2" s="19" t="s">
        <v>99</v>
      </c>
      <c r="BY2" s="19" t="s">
        <v>100</v>
      </c>
      <c r="BZ2" s="19" t="s">
        <v>101</v>
      </c>
      <c r="CA2" s="8"/>
      <c r="CB2" s="1"/>
      <c r="CC2" s="8"/>
      <c r="CD2" s="1"/>
      <c r="CE2" s="8"/>
      <c r="CF2" s="1"/>
      <c r="CG2" s="8"/>
      <c r="CH2" s="1"/>
      <c r="CI2" s="8"/>
    </row>
    <row r="3" spans="2:87" ht="13.5" customHeight="1" thickBot="1">
      <c r="B3" s="282">
        <v>1</v>
      </c>
      <c r="C3" s="363" t="s">
        <v>102</v>
      </c>
      <c r="D3" s="364"/>
      <c r="E3" s="365" t="s">
        <v>103</v>
      </c>
      <c r="F3" s="21"/>
      <c r="G3" s="22"/>
      <c r="H3" s="366" t="s">
        <v>105</v>
      </c>
      <c r="I3" s="366" t="s">
        <v>105</v>
      </c>
      <c r="J3" s="366" t="s">
        <v>105</v>
      </c>
      <c r="K3" s="366" t="s">
        <v>105</v>
      </c>
      <c r="L3" s="366" t="s">
        <v>105</v>
      </c>
      <c r="M3" s="366" t="s">
        <v>105</v>
      </c>
      <c r="N3" s="24" t="s">
        <v>105</v>
      </c>
      <c r="O3" s="24" t="s">
        <v>105</v>
      </c>
      <c r="P3" s="24" t="s">
        <v>105</v>
      </c>
      <c r="Q3" s="24" t="s">
        <v>105</v>
      </c>
      <c r="R3" s="26" t="s">
        <v>105</v>
      </c>
      <c r="S3" s="1"/>
      <c r="T3" s="367" t="s">
        <v>105</v>
      </c>
      <c r="U3" s="367" t="s">
        <v>105</v>
      </c>
      <c r="V3" s="367" t="s">
        <v>105</v>
      </c>
      <c r="W3" s="367" t="s">
        <v>105</v>
      </c>
      <c r="X3" s="367" t="s">
        <v>105</v>
      </c>
      <c r="Y3" s="368" t="s">
        <v>105</v>
      </c>
      <c r="Z3" s="368" t="s">
        <v>105</v>
      </c>
      <c r="AA3" s="368" t="s">
        <v>105</v>
      </c>
      <c r="AB3" s="368" t="s">
        <v>105</v>
      </c>
      <c r="AC3" s="368" t="s">
        <v>105</v>
      </c>
      <c r="AD3" s="8"/>
      <c r="AE3" s="8"/>
      <c r="AF3" s="27" t="str">
        <f t="shared" ref="AF3:AO28" si="0">IFERROR(IF(I3="---","",IF(T3="---","No Target Set",IF(BQ3=BF3,"On Target",IF(BQ3&gt;BF3,"Behind",IF(BQ3&lt;BF3,"Ahead"))))),"")</f>
        <v/>
      </c>
      <c r="AG3" s="27" t="str">
        <f t="shared" si="0"/>
        <v/>
      </c>
      <c r="AH3" s="27" t="str">
        <f t="shared" si="0"/>
        <v/>
      </c>
      <c r="AI3" s="27" t="str">
        <f t="shared" si="0"/>
        <v/>
      </c>
      <c r="AJ3" s="27" t="str">
        <f t="shared" si="0"/>
        <v/>
      </c>
      <c r="AK3" s="27" t="str">
        <f t="shared" si="0"/>
        <v/>
      </c>
      <c r="AL3" s="27" t="str">
        <f t="shared" si="0"/>
        <v/>
      </c>
      <c r="AM3" s="27" t="str">
        <f t="shared" si="0"/>
        <v/>
      </c>
      <c r="AN3" s="27" t="str">
        <f t="shared" si="0"/>
        <v/>
      </c>
      <c r="AO3" s="27" t="str">
        <f t="shared" si="0"/>
        <v/>
      </c>
      <c r="AP3" s="1"/>
      <c r="AQ3" s="28"/>
      <c r="AR3" s="29" t="s">
        <v>107</v>
      </c>
      <c r="AS3" s="30" t="str">
        <f t="shared" ref="AS3:AS30" si="1">_xlfn.IFNA(LOOKUP(2,1/(H3:R3&lt;&gt;"---"),H3:R3),"---")</f>
        <v>---</v>
      </c>
      <c r="AT3" s="50" t="e">
        <f>VALUE(IF(AS3="---","",VLOOKUP(AS3,List1678345679102312131415161723456745689[],2,FALSE)))</f>
        <v>#VALUE!</v>
      </c>
      <c r="AU3" s="1" t="str">
        <f t="shared" ref="AU3:AU30" si="2">_xlfn.IFNA(LOOKUP(2,1/(H3:Q3&lt;&gt;"---"),S3:AA3),"---")</f>
        <v>---</v>
      </c>
      <c r="AV3" s="1" t="e">
        <f>VALUE(IF(AU3="---","",VLOOKUP(AU3,List1678345679102312131415161723456745689[],2,FALSE)))</f>
        <v>#VALUE!</v>
      </c>
      <c r="AW3" s="1" t="str">
        <f>_xlfn.IFNA(LOOKUP(2,1/(AF3:AO3&lt;&gt;""),AF3:AO3),"---")</f>
        <v>---</v>
      </c>
      <c r="AX3" s="1" t="str">
        <f t="shared" ref="AX3:AX30" si="3">_xlfn.IFNA(LOOKUP(2,1/(H3:R3&lt;&gt;"---"),H$2:R$2),"---")</f>
        <v>---</v>
      </c>
      <c r="AY3" s="1"/>
      <c r="AZ3" s="31" t="s">
        <v>105</v>
      </c>
      <c r="BA3" s="1"/>
      <c r="BB3" s="1"/>
      <c r="BC3" s="1"/>
      <c r="BD3" s="29" t="s">
        <v>107</v>
      </c>
      <c r="BE3" s="161" t="str">
        <f>IF(H3="---","",VLOOKUP(H3,List1678345679102312131415161723456745689[],2,FALSE))</f>
        <v/>
      </c>
      <c r="BF3" s="161" t="str">
        <f>IF(I3="---","",VLOOKUP(I3,List1678345679102312131415161723456745689[],2,FALSE))</f>
        <v/>
      </c>
      <c r="BG3" s="161" t="str">
        <f>IF(J3="---","",VLOOKUP(J3,List1678345679102312131415161723456745689[],2,FALSE))</f>
        <v/>
      </c>
      <c r="BH3" s="161" t="str">
        <f>IF(K3="---","",VLOOKUP(K3,List1678345679102312131415161723456745689[],2,FALSE))</f>
        <v/>
      </c>
      <c r="BI3" s="161" t="str">
        <f>IF(L3="---","",VLOOKUP(L3,List1678345679102312131415161723456745689[],2,FALSE))</f>
        <v/>
      </c>
      <c r="BJ3" s="161" t="str">
        <f>IF(M3="---","",VLOOKUP(M3,List1678345679102312131415161723456745689[],2,FALSE))</f>
        <v/>
      </c>
      <c r="BK3" s="161" t="str">
        <f>IF(N3="---","",VLOOKUP(N3,List1678345679102312131415161723456745689[],2,FALSE))</f>
        <v/>
      </c>
      <c r="BL3" s="161" t="str">
        <f>IF(O3="---","",VLOOKUP(O3,List1678345679102312131415161723456745689[],2,FALSE))</f>
        <v/>
      </c>
      <c r="BM3" s="161" t="str">
        <f>IF(P3="---","",VLOOKUP(P3,List1678345679102312131415161723456745689[],2,FALSE))</f>
        <v/>
      </c>
      <c r="BN3" s="161" t="str">
        <f>IF(Q3="---","",VLOOKUP(Q3,List1678345679102312131415161723456745689[],2,FALSE))</f>
        <v/>
      </c>
      <c r="BO3" s="161" t="str">
        <f>IF(R3="---","",VLOOKUP(R3,List1678345679102312131415161723456745689[],2,FALSE))</f>
        <v/>
      </c>
      <c r="BP3" s="29" t="s">
        <v>107</v>
      </c>
      <c r="BQ3" s="161" t="str">
        <f>IF(T3="---","",VLOOKUP(T3,List1678345679102312131415161723456745689[],2,FALSE))</f>
        <v/>
      </c>
      <c r="BR3" s="161" t="str">
        <f>IF(U3="---","",VLOOKUP(U3,List1678345679102312131415161723456745689[],2,FALSE))</f>
        <v/>
      </c>
      <c r="BS3" s="161" t="str">
        <f>IF(V3="---","",VLOOKUP(V3,List1678345679102312131415161723456745689[],2,FALSE))</f>
        <v/>
      </c>
      <c r="BT3" s="161" t="str">
        <f>IF(W3="---","",VLOOKUP(W3,List1678345679102312131415161723456745689[],2,FALSE))</f>
        <v/>
      </c>
      <c r="BU3" s="161" t="str">
        <f>IF(X3="---","",VLOOKUP(X3,List1678345679102312131415161723456745689[],2,FALSE))</f>
        <v/>
      </c>
      <c r="BV3" s="161" t="str">
        <f>IF(Y3="---","",VLOOKUP(Y3,List1678345679102312131415161723456745689[],2,FALSE))</f>
        <v/>
      </c>
      <c r="BW3" s="161" t="str">
        <f>IF(Z3="---","",VLOOKUP(Z3,List1678345679102312131415161723456745689[],2,FALSE))</f>
        <v/>
      </c>
      <c r="BX3" s="161" t="str">
        <f>IF(AA3="---","",VLOOKUP(AA3,List1678345679102312131415161723456745689[],2,FALSE))</f>
        <v/>
      </c>
      <c r="BY3" s="161" t="str">
        <f>IF(AB3="---","",VLOOKUP(AB3,List1678345679102312131415161723456745689[],2,FALSE))</f>
        <v/>
      </c>
      <c r="BZ3" s="161" t="str">
        <f>IF(AC3="---","",VLOOKUP(AC3,List1678345679102312131415161723456745689[],2,FALSE))</f>
        <v/>
      </c>
      <c r="CA3" s="8"/>
      <c r="CB3" s="1"/>
      <c r="CC3" s="8"/>
      <c r="CD3" s="1"/>
      <c r="CE3" s="8"/>
      <c r="CF3" s="1"/>
      <c r="CG3" s="8"/>
      <c r="CH3" s="1"/>
      <c r="CI3" s="8"/>
    </row>
    <row r="4" spans="2:87" ht="13.5" customHeight="1" thickBot="1">
      <c r="B4" s="283"/>
      <c r="C4" s="369"/>
      <c r="D4" s="370"/>
      <c r="E4" s="365" t="s">
        <v>108</v>
      </c>
      <c r="F4" s="21"/>
      <c r="G4" s="22"/>
      <c r="H4" s="367" t="s">
        <v>105</v>
      </c>
      <c r="I4" s="367" t="s">
        <v>105</v>
      </c>
      <c r="J4" s="367" t="s">
        <v>105</v>
      </c>
      <c r="K4" s="367" t="s">
        <v>105</v>
      </c>
      <c r="L4" s="367" t="s">
        <v>105</v>
      </c>
      <c r="M4" s="367" t="s">
        <v>105</v>
      </c>
      <c r="N4" s="25" t="s">
        <v>105</v>
      </c>
      <c r="O4" s="25" t="s">
        <v>105</v>
      </c>
      <c r="P4" s="25" t="s">
        <v>105</v>
      </c>
      <c r="Q4" s="25" t="s">
        <v>105</v>
      </c>
      <c r="R4" s="32" t="s">
        <v>105</v>
      </c>
      <c r="S4" s="1"/>
      <c r="T4" s="367" t="s">
        <v>105</v>
      </c>
      <c r="U4" s="367" t="s">
        <v>105</v>
      </c>
      <c r="V4" s="367" t="s">
        <v>105</v>
      </c>
      <c r="W4" s="367" t="s">
        <v>105</v>
      </c>
      <c r="X4" s="367" t="s">
        <v>105</v>
      </c>
      <c r="Y4" s="371" t="s">
        <v>105</v>
      </c>
      <c r="Z4" s="371" t="s">
        <v>105</v>
      </c>
      <c r="AA4" s="371" t="s">
        <v>105</v>
      </c>
      <c r="AB4" s="371" t="s">
        <v>105</v>
      </c>
      <c r="AC4" s="371" t="s">
        <v>105</v>
      </c>
      <c r="AD4" s="8"/>
      <c r="AE4" s="8"/>
      <c r="AF4" s="27" t="str">
        <f t="shared" si="0"/>
        <v/>
      </c>
      <c r="AG4" s="27" t="str">
        <f t="shared" si="0"/>
        <v/>
      </c>
      <c r="AH4" s="27" t="str">
        <f t="shared" si="0"/>
        <v/>
      </c>
      <c r="AI4" s="27" t="str">
        <f t="shared" si="0"/>
        <v/>
      </c>
      <c r="AJ4" s="27" t="str">
        <f t="shared" si="0"/>
        <v/>
      </c>
      <c r="AK4" s="27" t="str">
        <f t="shared" si="0"/>
        <v/>
      </c>
      <c r="AL4" s="27" t="str">
        <f t="shared" si="0"/>
        <v/>
      </c>
      <c r="AM4" s="27" t="str">
        <f t="shared" si="0"/>
        <v/>
      </c>
      <c r="AN4" s="27" t="str">
        <f t="shared" si="0"/>
        <v/>
      </c>
      <c r="AO4" s="27" t="str">
        <f t="shared" si="0"/>
        <v/>
      </c>
      <c r="AP4" s="1"/>
      <c r="AQ4" s="28"/>
      <c r="AR4" s="29" t="s">
        <v>109</v>
      </c>
      <c r="AS4" s="30" t="str">
        <f t="shared" si="1"/>
        <v>---</v>
      </c>
      <c r="AT4" s="50" t="e">
        <f>VALUE(IF(AS4="---","",VLOOKUP(AS4,List1678345679102312131415161723456745689[],2,FALSE)))</f>
        <v>#VALUE!</v>
      </c>
      <c r="AU4" s="1" t="str">
        <f t="shared" si="2"/>
        <v>---</v>
      </c>
      <c r="AV4" s="1" t="e">
        <f>VALUE(IF(AU4="---","",VLOOKUP(AU4,List1678345679102312131415161723456745689[],2,FALSE)))</f>
        <v>#VALUE!</v>
      </c>
      <c r="AW4" s="1" t="str" cm="1">
        <f t="array" ref="AW4">_xlfn.IFNA(LOOKUP(2,1/(AF4:AO4&lt;&gt;""),AF4:AO4),"---")</f>
        <v>---</v>
      </c>
      <c r="AX4" s="1" t="str">
        <f t="shared" si="3"/>
        <v>---</v>
      </c>
      <c r="AY4" s="1"/>
      <c r="AZ4" s="33" t="s">
        <v>106</v>
      </c>
      <c r="BA4" s="1">
        <v>1</v>
      </c>
      <c r="BB4" s="1"/>
      <c r="BC4" s="1"/>
      <c r="BD4" s="29" t="s">
        <v>109</v>
      </c>
      <c r="BE4" s="161" t="str">
        <f>IF(H4="---","",VLOOKUP(H4,List1678345679102312131415161723456745689[],2,FALSE))</f>
        <v/>
      </c>
      <c r="BF4" s="161" t="str">
        <f>IF(I4="---","",VLOOKUP(I4,List1678345679102312131415161723456745689[],2,FALSE))</f>
        <v/>
      </c>
      <c r="BG4" s="161" t="str">
        <f>IF(J4="---","",VLOOKUP(J4,List1678345679102312131415161723456745689[],2,FALSE))</f>
        <v/>
      </c>
      <c r="BH4" s="161" t="str">
        <f>IF(K4="---","",VLOOKUP(K4,List1678345679102312131415161723456745689[],2,FALSE))</f>
        <v/>
      </c>
      <c r="BI4" s="161" t="str">
        <f>IF(L4="---","",VLOOKUP(L4,List1678345679102312131415161723456745689[],2,FALSE))</f>
        <v/>
      </c>
      <c r="BJ4" s="161" t="str">
        <f>IF(M4="---","",VLOOKUP(M4,List1678345679102312131415161723456745689[],2,FALSE))</f>
        <v/>
      </c>
      <c r="BK4" s="161" t="str">
        <f>IF(N4="---","",VLOOKUP(N4,List1678345679102312131415161723456745689[],2,FALSE))</f>
        <v/>
      </c>
      <c r="BL4" s="161" t="str">
        <f>IF(O4="---","",VLOOKUP(O4,List1678345679102312131415161723456745689[],2,FALSE))</f>
        <v/>
      </c>
      <c r="BM4" s="161" t="str">
        <f>IF(P4="---","",VLOOKUP(P4,List1678345679102312131415161723456745689[],2,FALSE))</f>
        <v/>
      </c>
      <c r="BN4" s="161" t="str">
        <f>IF(Q4="---","",VLOOKUP(Q4,List1678345679102312131415161723456745689[],2,FALSE))</f>
        <v/>
      </c>
      <c r="BO4" s="161" t="str">
        <f>IF(R4="---","",VLOOKUP(R4,List1678345679102312131415161723456745689[],2,FALSE))</f>
        <v/>
      </c>
      <c r="BP4" s="29" t="s">
        <v>109</v>
      </c>
      <c r="BQ4" s="161" t="str">
        <f>IF(T4="---","",VLOOKUP(T4,List1678345679102312131415161723456745689[],2,FALSE))</f>
        <v/>
      </c>
      <c r="BR4" s="161" t="str">
        <f>IF(U4="---","",VLOOKUP(U4,List1678345679102312131415161723456745689[],2,FALSE))</f>
        <v/>
      </c>
      <c r="BS4" s="161" t="str">
        <f>IF(V4="---","",VLOOKUP(V4,List1678345679102312131415161723456745689[],2,FALSE))</f>
        <v/>
      </c>
      <c r="BT4" s="161" t="str">
        <f>IF(W4="---","",VLOOKUP(W4,List1678345679102312131415161723456745689[],2,FALSE))</f>
        <v/>
      </c>
      <c r="BU4" s="161" t="str">
        <f>IF(X4="---","",VLOOKUP(X4,List1678345679102312131415161723456745689[],2,FALSE))</f>
        <v/>
      </c>
      <c r="BV4" s="161" t="str">
        <f>IF(Y4="---","",VLOOKUP(Y4,List1678345679102312131415161723456745689[],2,FALSE))</f>
        <v/>
      </c>
      <c r="BW4" s="161" t="str">
        <f>IF(Z4="---","",VLOOKUP(Z4,List1678345679102312131415161723456745689[],2,FALSE))</f>
        <v/>
      </c>
      <c r="BX4" s="161" t="str">
        <f>IF(AA4="---","",VLOOKUP(AA4,List1678345679102312131415161723456745689[],2,FALSE))</f>
        <v/>
      </c>
      <c r="BY4" s="161" t="str">
        <f>IF(AB4="---","",VLOOKUP(AB4,List1678345679102312131415161723456745689[],2,FALSE))</f>
        <v/>
      </c>
      <c r="BZ4" s="161" t="str">
        <f>IF(AC4="---","",VLOOKUP(AC4,List1678345679102312131415161723456745689[],2,FALSE))</f>
        <v/>
      </c>
      <c r="CA4" s="8"/>
      <c r="CB4" s="1"/>
      <c r="CC4" s="8"/>
      <c r="CD4" s="1"/>
      <c r="CE4" s="8"/>
      <c r="CF4" s="1"/>
      <c r="CG4" s="8"/>
      <c r="CH4" s="1"/>
      <c r="CI4" s="8"/>
    </row>
    <row r="5" spans="2:87" ht="13.5" customHeight="1" thickBot="1">
      <c r="B5" s="283"/>
      <c r="C5" s="363" t="s">
        <v>231</v>
      </c>
      <c r="D5" s="364"/>
      <c r="E5" s="365" t="s">
        <v>111</v>
      </c>
      <c r="F5" s="21"/>
      <c r="G5" s="22"/>
      <c r="H5" s="367" t="s">
        <v>105</v>
      </c>
      <c r="I5" s="367" t="s">
        <v>105</v>
      </c>
      <c r="J5" s="367" t="s">
        <v>105</v>
      </c>
      <c r="K5" s="367" t="s">
        <v>105</v>
      </c>
      <c r="L5" s="367" t="s">
        <v>105</v>
      </c>
      <c r="M5" s="367" t="s">
        <v>105</v>
      </c>
      <c r="N5" s="25" t="s">
        <v>105</v>
      </c>
      <c r="O5" s="25" t="s">
        <v>105</v>
      </c>
      <c r="P5" s="25" t="s">
        <v>105</v>
      </c>
      <c r="Q5" s="25" t="s">
        <v>105</v>
      </c>
      <c r="R5" s="32" t="s">
        <v>105</v>
      </c>
      <c r="S5" s="1"/>
      <c r="T5" s="367" t="s">
        <v>105</v>
      </c>
      <c r="U5" s="367" t="s">
        <v>105</v>
      </c>
      <c r="V5" s="367" t="s">
        <v>105</v>
      </c>
      <c r="W5" s="367" t="s">
        <v>105</v>
      </c>
      <c r="X5" s="367" t="s">
        <v>105</v>
      </c>
      <c r="Y5" s="371" t="s">
        <v>105</v>
      </c>
      <c r="Z5" s="371" t="s">
        <v>105</v>
      </c>
      <c r="AA5" s="371" t="s">
        <v>105</v>
      </c>
      <c r="AB5" s="371" t="s">
        <v>105</v>
      </c>
      <c r="AC5" s="371" t="s">
        <v>105</v>
      </c>
      <c r="AD5" s="8"/>
      <c r="AE5" s="8"/>
      <c r="AF5" s="27" t="str">
        <f t="shared" si="0"/>
        <v/>
      </c>
      <c r="AG5" s="27" t="str">
        <f t="shared" si="0"/>
        <v/>
      </c>
      <c r="AH5" s="27" t="str">
        <f t="shared" si="0"/>
        <v/>
      </c>
      <c r="AI5" s="27" t="str">
        <f t="shared" si="0"/>
        <v/>
      </c>
      <c r="AJ5" s="27" t="str">
        <f t="shared" si="0"/>
        <v/>
      </c>
      <c r="AK5" s="27" t="str">
        <f t="shared" si="0"/>
        <v/>
      </c>
      <c r="AL5" s="27" t="str">
        <f t="shared" si="0"/>
        <v/>
      </c>
      <c r="AM5" s="27" t="str">
        <f t="shared" si="0"/>
        <v/>
      </c>
      <c r="AN5" s="27" t="str">
        <f t="shared" si="0"/>
        <v/>
      </c>
      <c r="AO5" s="27" t="str">
        <f t="shared" si="0"/>
        <v/>
      </c>
      <c r="AP5" s="1"/>
      <c r="AQ5" s="28"/>
      <c r="AR5" s="29" t="s">
        <v>113</v>
      </c>
      <c r="AS5" s="30" t="str">
        <f t="shared" si="1"/>
        <v>---</v>
      </c>
      <c r="AT5" s="50" t="e">
        <f>VALUE(IF(AS5="---","",VLOOKUP(AS5,List1678345679102312131415161723456745689[],2,FALSE)))</f>
        <v>#VALUE!</v>
      </c>
      <c r="AU5" s="1" t="str">
        <f t="shared" si="2"/>
        <v>---</v>
      </c>
      <c r="AV5" s="1" t="e">
        <f>VALUE(IF(AU5="---","",VLOOKUP(AU5,List1678345679102312131415161723456745689[],2,FALSE)))</f>
        <v>#VALUE!</v>
      </c>
      <c r="AW5" s="1" t="str">
        <f t="shared" ref="AW5:AW30" si="4">_xlfn.IFNA(LOOKUP(2,1/(AF5:AO5&lt;&gt;""),AF5:AO5),"---")</f>
        <v>---</v>
      </c>
      <c r="AX5" s="1" t="str">
        <f t="shared" si="3"/>
        <v>---</v>
      </c>
      <c r="AY5" s="1"/>
      <c r="AZ5" s="34" t="s">
        <v>104</v>
      </c>
      <c r="BA5" s="1">
        <v>0.5</v>
      </c>
      <c r="BB5" s="1"/>
      <c r="BC5" s="1"/>
      <c r="BD5" s="29" t="s">
        <v>113</v>
      </c>
      <c r="BE5" s="161" t="str">
        <f>IF(H5="---","",VLOOKUP(H5,List1678345679102312131415161723456745689[],2,FALSE))</f>
        <v/>
      </c>
      <c r="BF5" s="161" t="str">
        <f>IF(I5="---","",VLOOKUP(I5,List1678345679102312131415161723456745689[],2,FALSE))</f>
        <v/>
      </c>
      <c r="BG5" s="161" t="str">
        <f>IF(J5="---","",VLOOKUP(J5,List1678345679102312131415161723456745689[],2,FALSE))</f>
        <v/>
      </c>
      <c r="BH5" s="161" t="str">
        <f>IF(K5="---","",VLOOKUP(K5,List1678345679102312131415161723456745689[],2,FALSE))</f>
        <v/>
      </c>
      <c r="BI5" s="161" t="str">
        <f>IF(L5="---","",VLOOKUP(L5,List1678345679102312131415161723456745689[],2,FALSE))</f>
        <v/>
      </c>
      <c r="BJ5" s="161" t="str">
        <f>IF(M5="---","",VLOOKUP(M5,List1678345679102312131415161723456745689[],2,FALSE))</f>
        <v/>
      </c>
      <c r="BK5" s="161" t="str">
        <f>IF(N5="---","",VLOOKUP(N5,List1678345679102312131415161723456745689[],2,FALSE))</f>
        <v/>
      </c>
      <c r="BL5" s="161" t="str">
        <f>IF(O5="---","",VLOOKUP(O5,List1678345679102312131415161723456745689[],2,FALSE))</f>
        <v/>
      </c>
      <c r="BM5" s="161" t="str">
        <f>IF(P5="---","",VLOOKUP(P5,List1678345679102312131415161723456745689[],2,FALSE))</f>
        <v/>
      </c>
      <c r="BN5" s="161" t="str">
        <f>IF(Q5="---","",VLOOKUP(Q5,List1678345679102312131415161723456745689[],2,FALSE))</f>
        <v/>
      </c>
      <c r="BO5" s="161" t="str">
        <f>IF(R5="---","",VLOOKUP(R5,List1678345679102312131415161723456745689[],2,FALSE))</f>
        <v/>
      </c>
      <c r="BP5" s="29" t="s">
        <v>113</v>
      </c>
      <c r="BQ5" s="161" t="str">
        <f>IF(T5="---","",VLOOKUP(T5,List1678345679102312131415161723456745689[],2,FALSE))</f>
        <v/>
      </c>
      <c r="BR5" s="161" t="str">
        <f>IF(U5="---","",VLOOKUP(U5,List1678345679102312131415161723456745689[],2,FALSE))</f>
        <v/>
      </c>
      <c r="BS5" s="161" t="str">
        <f>IF(V5="---","",VLOOKUP(V5,List1678345679102312131415161723456745689[],2,FALSE))</f>
        <v/>
      </c>
      <c r="BT5" s="161" t="str">
        <f>IF(W5="---","",VLOOKUP(W5,List1678345679102312131415161723456745689[],2,FALSE))</f>
        <v/>
      </c>
      <c r="BU5" s="161" t="str">
        <f>IF(X5="---","",VLOOKUP(X5,List1678345679102312131415161723456745689[],2,FALSE))</f>
        <v/>
      </c>
      <c r="BV5" s="161" t="str">
        <f>IF(Y5="---","",VLOOKUP(Y5,List1678345679102312131415161723456745689[],2,FALSE))</f>
        <v/>
      </c>
      <c r="BW5" s="161" t="str">
        <f>IF(Z5="---","",VLOOKUP(Z5,List1678345679102312131415161723456745689[],2,FALSE))</f>
        <v/>
      </c>
      <c r="BX5" s="161" t="str">
        <f>IF(AA5="---","",VLOOKUP(AA5,List1678345679102312131415161723456745689[],2,FALSE))</f>
        <v/>
      </c>
      <c r="BY5" s="161" t="str">
        <f>IF(AB5="---","",VLOOKUP(AB5,List1678345679102312131415161723456745689[],2,FALSE))</f>
        <v/>
      </c>
      <c r="BZ5" s="161" t="str">
        <f>IF(AC5="---","",VLOOKUP(AC5,List1678345679102312131415161723456745689[],2,FALSE))</f>
        <v/>
      </c>
      <c r="CA5" s="8"/>
      <c r="CB5" s="1"/>
      <c r="CC5" s="8"/>
      <c r="CD5" s="1"/>
      <c r="CE5" s="8"/>
      <c r="CF5" s="1"/>
      <c r="CG5" s="8"/>
      <c r="CH5" s="1"/>
      <c r="CI5" s="8"/>
    </row>
    <row r="6" spans="2:87" ht="13.5" customHeight="1" thickBot="1">
      <c r="B6" s="283"/>
      <c r="C6" s="372"/>
      <c r="D6" s="373"/>
      <c r="E6" s="365" t="s">
        <v>114</v>
      </c>
      <c r="F6" s="21"/>
      <c r="G6" s="22"/>
      <c r="H6" s="367" t="s">
        <v>105</v>
      </c>
      <c r="I6" s="367" t="s">
        <v>105</v>
      </c>
      <c r="J6" s="367" t="s">
        <v>105</v>
      </c>
      <c r="K6" s="367" t="s">
        <v>105</v>
      </c>
      <c r="L6" s="367" t="s">
        <v>105</v>
      </c>
      <c r="M6" s="367" t="s">
        <v>105</v>
      </c>
      <c r="N6" s="25" t="s">
        <v>105</v>
      </c>
      <c r="O6" s="25" t="s">
        <v>105</v>
      </c>
      <c r="P6" s="25" t="s">
        <v>105</v>
      </c>
      <c r="Q6" s="25" t="s">
        <v>105</v>
      </c>
      <c r="R6" s="32" t="s">
        <v>105</v>
      </c>
      <c r="S6" s="1"/>
      <c r="T6" s="367" t="s">
        <v>105</v>
      </c>
      <c r="U6" s="367" t="s">
        <v>105</v>
      </c>
      <c r="V6" s="367" t="s">
        <v>105</v>
      </c>
      <c r="W6" s="367" t="s">
        <v>105</v>
      </c>
      <c r="X6" s="367" t="s">
        <v>105</v>
      </c>
      <c r="Y6" s="371" t="s">
        <v>105</v>
      </c>
      <c r="Z6" s="371" t="s">
        <v>105</v>
      </c>
      <c r="AA6" s="371" t="s">
        <v>105</v>
      </c>
      <c r="AB6" s="371" t="s">
        <v>105</v>
      </c>
      <c r="AC6" s="371" t="s">
        <v>105</v>
      </c>
      <c r="AD6" s="8"/>
      <c r="AE6" s="8"/>
      <c r="AF6" s="27" t="str">
        <f t="shared" si="0"/>
        <v/>
      </c>
      <c r="AG6" s="27" t="str">
        <f t="shared" si="0"/>
        <v/>
      </c>
      <c r="AH6" s="27" t="str">
        <f t="shared" si="0"/>
        <v/>
      </c>
      <c r="AI6" s="27" t="str">
        <f t="shared" si="0"/>
        <v/>
      </c>
      <c r="AJ6" s="27" t="str">
        <f t="shared" si="0"/>
        <v/>
      </c>
      <c r="AK6" s="27" t="str">
        <f t="shared" si="0"/>
        <v/>
      </c>
      <c r="AL6" s="27" t="str">
        <f t="shared" si="0"/>
        <v/>
      </c>
      <c r="AM6" s="27" t="str">
        <f t="shared" si="0"/>
        <v/>
      </c>
      <c r="AN6" s="27" t="str">
        <f t="shared" si="0"/>
        <v/>
      </c>
      <c r="AO6" s="27" t="str">
        <f t="shared" si="0"/>
        <v/>
      </c>
      <c r="AP6" s="1"/>
      <c r="AQ6" s="28"/>
      <c r="AR6" s="29" t="s">
        <v>115</v>
      </c>
      <c r="AS6" s="30" t="str">
        <f t="shared" si="1"/>
        <v>---</v>
      </c>
      <c r="AT6" s="50" t="e">
        <f>VALUE(IF(AS6="---","",VLOOKUP(AS6,List1678345679102312131415161723456745689[],2,FALSE)))</f>
        <v>#VALUE!</v>
      </c>
      <c r="AU6" s="1" t="str">
        <f t="shared" si="2"/>
        <v>---</v>
      </c>
      <c r="AV6" s="1" t="e">
        <f>VALUE(IF(AU6="---","",VLOOKUP(AU6,List1678345679102312131415161723456745689[],2,FALSE)))</f>
        <v>#VALUE!</v>
      </c>
      <c r="AW6" s="1" t="str">
        <f t="shared" si="4"/>
        <v>---</v>
      </c>
      <c r="AX6" s="1" t="str">
        <f t="shared" si="3"/>
        <v>---</v>
      </c>
      <c r="AY6" s="1"/>
      <c r="AZ6" s="35" t="s">
        <v>112</v>
      </c>
      <c r="BA6" s="1">
        <v>0</v>
      </c>
      <c r="BB6" s="1"/>
      <c r="BC6" s="1"/>
      <c r="BD6" s="29" t="s">
        <v>115</v>
      </c>
      <c r="BE6" s="161" t="str">
        <f>IF(H6="---","",VLOOKUP(H6,List1678345679102312131415161723456745689[],2,FALSE))</f>
        <v/>
      </c>
      <c r="BF6" s="161" t="str">
        <f>IF(I6="---","",VLOOKUP(I6,List1678345679102312131415161723456745689[],2,FALSE))</f>
        <v/>
      </c>
      <c r="BG6" s="161" t="str">
        <f>IF(J6="---","",VLOOKUP(J6,List1678345679102312131415161723456745689[],2,FALSE))</f>
        <v/>
      </c>
      <c r="BH6" s="161" t="str">
        <f>IF(K6="---","",VLOOKUP(K6,List1678345679102312131415161723456745689[],2,FALSE))</f>
        <v/>
      </c>
      <c r="BI6" s="161" t="str">
        <f>IF(L6="---","",VLOOKUP(L6,List1678345679102312131415161723456745689[],2,FALSE))</f>
        <v/>
      </c>
      <c r="BJ6" s="161" t="str">
        <f>IF(M6="---","",VLOOKUP(M6,List1678345679102312131415161723456745689[],2,FALSE))</f>
        <v/>
      </c>
      <c r="BK6" s="161" t="str">
        <f>IF(N6="---","",VLOOKUP(N6,List1678345679102312131415161723456745689[],2,FALSE))</f>
        <v/>
      </c>
      <c r="BL6" s="161" t="str">
        <f>IF(O6="---","",VLOOKUP(O6,List1678345679102312131415161723456745689[],2,FALSE))</f>
        <v/>
      </c>
      <c r="BM6" s="161" t="str">
        <f>IF(P6="---","",VLOOKUP(P6,List1678345679102312131415161723456745689[],2,FALSE))</f>
        <v/>
      </c>
      <c r="BN6" s="161" t="str">
        <f>IF(Q6="---","",VLOOKUP(Q6,List1678345679102312131415161723456745689[],2,FALSE))</f>
        <v/>
      </c>
      <c r="BO6" s="161" t="str">
        <f>IF(R6="---","",VLOOKUP(R6,List1678345679102312131415161723456745689[],2,FALSE))</f>
        <v/>
      </c>
      <c r="BP6" s="29" t="s">
        <v>115</v>
      </c>
      <c r="BQ6" s="161" t="str">
        <f>IF(T6="---","",VLOOKUP(T6,List1678345679102312131415161723456745689[],2,FALSE))</f>
        <v/>
      </c>
      <c r="BR6" s="161" t="str">
        <f>IF(U6="---","",VLOOKUP(U6,List1678345679102312131415161723456745689[],2,FALSE))</f>
        <v/>
      </c>
      <c r="BS6" s="161" t="str">
        <f>IF(V6="---","",VLOOKUP(V6,List1678345679102312131415161723456745689[],2,FALSE))</f>
        <v/>
      </c>
      <c r="BT6" s="161" t="str">
        <f>IF(W6="---","",VLOOKUP(W6,List1678345679102312131415161723456745689[],2,FALSE))</f>
        <v/>
      </c>
      <c r="BU6" s="161" t="str">
        <f>IF(X6="---","",VLOOKUP(X6,List1678345679102312131415161723456745689[],2,FALSE))</f>
        <v/>
      </c>
      <c r="BV6" s="161" t="str">
        <f>IF(Y6="---","",VLOOKUP(Y6,List1678345679102312131415161723456745689[],2,FALSE))</f>
        <v/>
      </c>
      <c r="BW6" s="161" t="str">
        <f>IF(Z6="---","",VLOOKUP(Z6,List1678345679102312131415161723456745689[],2,FALSE))</f>
        <v/>
      </c>
      <c r="BX6" s="161" t="str">
        <f>IF(AA6="---","",VLOOKUP(AA6,List1678345679102312131415161723456745689[],2,FALSE))</f>
        <v/>
      </c>
      <c r="BY6" s="161" t="str">
        <f>IF(AB6="---","",VLOOKUP(AB6,List1678345679102312131415161723456745689[],2,FALSE))</f>
        <v/>
      </c>
      <c r="BZ6" s="161" t="str">
        <f>IF(AC6="---","",VLOOKUP(AC6,List1678345679102312131415161723456745689[],2,FALSE))</f>
        <v/>
      </c>
      <c r="CA6" s="8"/>
      <c r="CB6" s="1"/>
      <c r="CC6" s="8"/>
      <c r="CD6" s="1"/>
      <c r="CE6" s="8"/>
      <c r="CF6" s="1"/>
      <c r="CG6" s="8"/>
      <c r="CH6" s="1"/>
      <c r="CI6" s="8"/>
    </row>
    <row r="7" spans="2:87" ht="13.5" customHeight="1" thickBot="1">
      <c r="B7" s="283"/>
      <c r="C7" s="372"/>
      <c r="D7" s="373"/>
      <c r="E7" s="365" t="s">
        <v>116</v>
      </c>
      <c r="F7" s="21"/>
      <c r="G7" s="22"/>
      <c r="H7" s="367" t="s">
        <v>105</v>
      </c>
      <c r="I7" s="367" t="s">
        <v>105</v>
      </c>
      <c r="J7" s="367" t="s">
        <v>105</v>
      </c>
      <c r="K7" s="367" t="s">
        <v>105</v>
      </c>
      <c r="L7" s="367" t="s">
        <v>105</v>
      </c>
      <c r="M7" s="367" t="s">
        <v>105</v>
      </c>
      <c r="N7" s="25" t="s">
        <v>105</v>
      </c>
      <c r="O7" s="25" t="s">
        <v>105</v>
      </c>
      <c r="P7" s="25" t="s">
        <v>105</v>
      </c>
      <c r="Q7" s="25" t="s">
        <v>105</v>
      </c>
      <c r="R7" s="32" t="s">
        <v>105</v>
      </c>
      <c r="S7" s="1"/>
      <c r="T7" s="367" t="s">
        <v>105</v>
      </c>
      <c r="U7" s="367" t="s">
        <v>105</v>
      </c>
      <c r="V7" s="367" t="s">
        <v>105</v>
      </c>
      <c r="W7" s="367" t="s">
        <v>105</v>
      </c>
      <c r="X7" s="367" t="s">
        <v>105</v>
      </c>
      <c r="Y7" s="371" t="s">
        <v>105</v>
      </c>
      <c r="Z7" s="371" t="s">
        <v>105</v>
      </c>
      <c r="AA7" s="371" t="s">
        <v>105</v>
      </c>
      <c r="AB7" s="371" t="s">
        <v>105</v>
      </c>
      <c r="AC7" s="371" t="s">
        <v>105</v>
      </c>
      <c r="AD7" s="8"/>
      <c r="AE7" s="8"/>
      <c r="AF7" s="27" t="str">
        <f t="shared" si="0"/>
        <v/>
      </c>
      <c r="AG7" s="27" t="str">
        <f t="shared" si="0"/>
        <v/>
      </c>
      <c r="AH7" s="27" t="str">
        <f t="shared" si="0"/>
        <v/>
      </c>
      <c r="AI7" s="27" t="str">
        <f t="shared" si="0"/>
        <v/>
      </c>
      <c r="AJ7" s="27" t="str">
        <f t="shared" si="0"/>
        <v/>
      </c>
      <c r="AK7" s="27" t="str">
        <f t="shared" si="0"/>
        <v/>
      </c>
      <c r="AL7" s="27" t="str">
        <f t="shared" si="0"/>
        <v/>
      </c>
      <c r="AM7" s="27" t="str">
        <f t="shared" si="0"/>
        <v/>
      </c>
      <c r="AN7" s="27" t="str">
        <f t="shared" si="0"/>
        <v/>
      </c>
      <c r="AO7" s="27" t="str">
        <f t="shared" si="0"/>
        <v/>
      </c>
      <c r="AP7" s="1"/>
      <c r="AQ7" s="28"/>
      <c r="AR7" s="29" t="s">
        <v>117</v>
      </c>
      <c r="AS7" s="30" t="str">
        <f t="shared" si="1"/>
        <v>---</v>
      </c>
      <c r="AT7" s="50" t="e">
        <f>VALUE(IF(AS7="---","",VLOOKUP(AS7,List1678345679102312131415161723456745689[],2,FALSE)))</f>
        <v>#VALUE!</v>
      </c>
      <c r="AU7" s="1" t="str">
        <f t="shared" si="2"/>
        <v>---</v>
      </c>
      <c r="AV7" s="1" t="e">
        <f>VALUE(IF(AU7="---","",VLOOKUP(AU7,List1678345679102312131415161723456745689[],2,FALSE)))</f>
        <v>#VALUE!</v>
      </c>
      <c r="AW7" s="1" t="str">
        <f t="shared" si="4"/>
        <v>---</v>
      </c>
      <c r="AX7" s="1" t="str">
        <f t="shared" si="3"/>
        <v>---</v>
      </c>
      <c r="AY7" s="1"/>
      <c r="AZ7" s="1"/>
      <c r="BA7" s="1"/>
      <c r="BB7" s="1"/>
      <c r="BC7" s="1"/>
      <c r="BD7" s="29" t="s">
        <v>117</v>
      </c>
      <c r="BE7" s="161" t="str">
        <f>IF(H7="---","",VLOOKUP(H7,List1678345679102312131415161723456745689[],2,FALSE))</f>
        <v/>
      </c>
      <c r="BF7" s="161" t="str">
        <f>IF(I7="---","",VLOOKUP(I7,List1678345679102312131415161723456745689[],2,FALSE))</f>
        <v/>
      </c>
      <c r="BG7" s="161" t="str">
        <f>IF(J7="---","",VLOOKUP(J7,List1678345679102312131415161723456745689[],2,FALSE))</f>
        <v/>
      </c>
      <c r="BH7" s="161" t="str">
        <f>IF(K7="---","",VLOOKUP(K7,List1678345679102312131415161723456745689[],2,FALSE))</f>
        <v/>
      </c>
      <c r="BI7" s="161" t="str">
        <f>IF(L7="---","",VLOOKUP(L7,List1678345679102312131415161723456745689[],2,FALSE))</f>
        <v/>
      </c>
      <c r="BJ7" s="161" t="str">
        <f>IF(M7="---","",VLOOKUP(M7,List1678345679102312131415161723456745689[],2,FALSE))</f>
        <v/>
      </c>
      <c r="BK7" s="161" t="str">
        <f>IF(N7="---","",VLOOKUP(N7,List1678345679102312131415161723456745689[],2,FALSE))</f>
        <v/>
      </c>
      <c r="BL7" s="161" t="str">
        <f>IF(O7="---","",VLOOKUP(O7,List1678345679102312131415161723456745689[],2,FALSE))</f>
        <v/>
      </c>
      <c r="BM7" s="161" t="str">
        <f>IF(P7="---","",VLOOKUP(P7,List1678345679102312131415161723456745689[],2,FALSE))</f>
        <v/>
      </c>
      <c r="BN7" s="161" t="str">
        <f>IF(Q7="---","",VLOOKUP(Q7,List1678345679102312131415161723456745689[],2,FALSE))</f>
        <v/>
      </c>
      <c r="BO7" s="161" t="str">
        <f>IF(R7="---","",VLOOKUP(R7,List1678345679102312131415161723456745689[],2,FALSE))</f>
        <v/>
      </c>
      <c r="BP7" s="29" t="s">
        <v>117</v>
      </c>
      <c r="BQ7" s="161" t="str">
        <f>IF(T7="---","",VLOOKUP(T7,List1678345679102312131415161723456745689[],2,FALSE))</f>
        <v/>
      </c>
      <c r="BR7" s="161" t="str">
        <f>IF(U7="---","",VLOOKUP(U7,List1678345679102312131415161723456745689[],2,FALSE))</f>
        <v/>
      </c>
      <c r="BS7" s="161" t="str">
        <f>IF(V7="---","",VLOOKUP(V7,List1678345679102312131415161723456745689[],2,FALSE))</f>
        <v/>
      </c>
      <c r="BT7" s="161" t="str">
        <f>IF(W7="---","",VLOOKUP(W7,List1678345679102312131415161723456745689[],2,FALSE))</f>
        <v/>
      </c>
      <c r="BU7" s="161" t="str">
        <f>IF(X7="---","",VLOOKUP(X7,List1678345679102312131415161723456745689[],2,FALSE))</f>
        <v/>
      </c>
      <c r="BV7" s="161" t="str">
        <f>IF(Y7="---","",VLOOKUP(Y7,List1678345679102312131415161723456745689[],2,FALSE))</f>
        <v/>
      </c>
      <c r="BW7" s="161" t="str">
        <f>IF(Z7="---","",VLOOKUP(Z7,List1678345679102312131415161723456745689[],2,FALSE))</f>
        <v/>
      </c>
      <c r="BX7" s="161" t="str">
        <f>IF(AA7="---","",VLOOKUP(AA7,List1678345679102312131415161723456745689[],2,FALSE))</f>
        <v/>
      </c>
      <c r="BY7" s="161" t="str">
        <f>IF(AB7="---","",VLOOKUP(AB7,List1678345679102312131415161723456745689[],2,FALSE))</f>
        <v/>
      </c>
      <c r="BZ7" s="161" t="str">
        <f>IF(AC7="---","",VLOOKUP(AC7,List1678345679102312131415161723456745689[],2,FALSE))</f>
        <v/>
      </c>
      <c r="CA7" s="8"/>
      <c r="CB7" s="1"/>
      <c r="CC7" s="8"/>
      <c r="CD7" s="1"/>
      <c r="CE7" s="8"/>
      <c r="CF7" s="1"/>
      <c r="CG7" s="8"/>
      <c r="CH7" s="1"/>
      <c r="CI7" s="8"/>
    </row>
    <row r="8" spans="2:87" ht="13.5" customHeight="1" thickBot="1">
      <c r="B8" s="283"/>
      <c r="C8" s="369"/>
      <c r="D8" s="370"/>
      <c r="E8" s="365" t="s">
        <v>118</v>
      </c>
      <c r="F8" s="21"/>
      <c r="G8" s="22"/>
      <c r="H8" s="367" t="s">
        <v>105</v>
      </c>
      <c r="I8" s="367" t="s">
        <v>105</v>
      </c>
      <c r="J8" s="367" t="s">
        <v>105</v>
      </c>
      <c r="K8" s="367" t="s">
        <v>105</v>
      </c>
      <c r="L8" s="367" t="s">
        <v>105</v>
      </c>
      <c r="M8" s="367" t="s">
        <v>105</v>
      </c>
      <c r="N8" s="25" t="s">
        <v>105</v>
      </c>
      <c r="O8" s="25" t="s">
        <v>105</v>
      </c>
      <c r="P8" s="25" t="s">
        <v>105</v>
      </c>
      <c r="Q8" s="25" t="s">
        <v>105</v>
      </c>
      <c r="R8" s="32" t="s">
        <v>105</v>
      </c>
      <c r="S8" s="1"/>
      <c r="T8" s="367" t="s">
        <v>105</v>
      </c>
      <c r="U8" s="367" t="s">
        <v>105</v>
      </c>
      <c r="V8" s="367" t="s">
        <v>105</v>
      </c>
      <c r="W8" s="367" t="s">
        <v>105</v>
      </c>
      <c r="X8" s="367" t="s">
        <v>105</v>
      </c>
      <c r="Y8" s="371" t="s">
        <v>105</v>
      </c>
      <c r="Z8" s="371" t="s">
        <v>105</v>
      </c>
      <c r="AA8" s="371" t="s">
        <v>105</v>
      </c>
      <c r="AB8" s="371" t="s">
        <v>105</v>
      </c>
      <c r="AC8" s="371" t="s">
        <v>105</v>
      </c>
      <c r="AD8" s="8"/>
      <c r="AE8" s="8"/>
      <c r="AF8" s="27" t="str">
        <f t="shared" si="0"/>
        <v/>
      </c>
      <c r="AG8" s="27" t="str">
        <f t="shared" si="0"/>
        <v/>
      </c>
      <c r="AH8" s="27" t="str">
        <f t="shared" si="0"/>
        <v/>
      </c>
      <c r="AI8" s="27" t="str">
        <f t="shared" si="0"/>
        <v/>
      </c>
      <c r="AJ8" s="27" t="str">
        <f t="shared" si="0"/>
        <v/>
      </c>
      <c r="AK8" s="27" t="str">
        <f t="shared" si="0"/>
        <v/>
      </c>
      <c r="AL8" s="27" t="str">
        <f t="shared" si="0"/>
        <v/>
      </c>
      <c r="AM8" s="27" t="str">
        <f t="shared" si="0"/>
        <v/>
      </c>
      <c r="AN8" s="27" t="str">
        <f t="shared" si="0"/>
        <v/>
      </c>
      <c r="AO8" s="27" t="str">
        <f t="shared" si="0"/>
        <v/>
      </c>
      <c r="AP8" s="1"/>
      <c r="AQ8" s="28"/>
      <c r="AR8" s="29" t="s">
        <v>119</v>
      </c>
      <c r="AS8" s="30" t="str">
        <f t="shared" si="1"/>
        <v>---</v>
      </c>
      <c r="AT8" s="50" t="e">
        <f>VALUE(IF(AS8="---","",VLOOKUP(AS8,List1678345679102312131415161723456745689[],2,FALSE)))</f>
        <v>#VALUE!</v>
      </c>
      <c r="AU8" s="1" t="str">
        <f t="shared" si="2"/>
        <v>---</v>
      </c>
      <c r="AV8" s="1" t="e">
        <f>VALUE(IF(AU8="---","",VLOOKUP(AU8,List1678345679102312131415161723456745689[],2,FALSE)))</f>
        <v>#VALUE!</v>
      </c>
      <c r="AW8" s="1" t="str">
        <f t="shared" si="4"/>
        <v>---</v>
      </c>
      <c r="AX8" s="1" t="str">
        <f t="shared" si="3"/>
        <v>---</v>
      </c>
      <c r="AY8" s="1"/>
      <c r="AZ8" s="1"/>
      <c r="BA8" s="1"/>
      <c r="BB8" s="1"/>
      <c r="BC8" s="1"/>
      <c r="BD8" s="29" t="s">
        <v>119</v>
      </c>
      <c r="BE8" s="161" t="str">
        <f>IF(H8="---","",VLOOKUP(H8,List1678345679102312131415161723456745689[],2,FALSE))</f>
        <v/>
      </c>
      <c r="BF8" s="161" t="str">
        <f>IF(I8="---","",VLOOKUP(I8,List1678345679102312131415161723456745689[],2,FALSE))</f>
        <v/>
      </c>
      <c r="BG8" s="161" t="str">
        <f>IF(J8="---","",VLOOKUP(J8,List1678345679102312131415161723456745689[],2,FALSE))</f>
        <v/>
      </c>
      <c r="BH8" s="161" t="str">
        <f>IF(K8="---","",VLOOKUP(K8,List1678345679102312131415161723456745689[],2,FALSE))</f>
        <v/>
      </c>
      <c r="BI8" s="161" t="str">
        <f>IF(L8="---","",VLOOKUP(L8,List1678345679102312131415161723456745689[],2,FALSE))</f>
        <v/>
      </c>
      <c r="BJ8" s="161" t="str">
        <f>IF(M8="---","",VLOOKUP(M8,List1678345679102312131415161723456745689[],2,FALSE))</f>
        <v/>
      </c>
      <c r="BK8" s="161" t="str">
        <f>IF(N8="---","",VLOOKUP(N8,List1678345679102312131415161723456745689[],2,FALSE))</f>
        <v/>
      </c>
      <c r="BL8" s="161" t="str">
        <f>IF(O8="---","",VLOOKUP(O8,List1678345679102312131415161723456745689[],2,FALSE))</f>
        <v/>
      </c>
      <c r="BM8" s="161" t="str">
        <f>IF(P8="---","",VLOOKUP(P8,List1678345679102312131415161723456745689[],2,FALSE))</f>
        <v/>
      </c>
      <c r="BN8" s="161" t="str">
        <f>IF(Q8="---","",VLOOKUP(Q8,List1678345679102312131415161723456745689[],2,FALSE))</f>
        <v/>
      </c>
      <c r="BO8" s="161" t="str">
        <f>IF(R8="---","",VLOOKUP(R8,List1678345679102312131415161723456745689[],2,FALSE))</f>
        <v/>
      </c>
      <c r="BP8" s="29" t="s">
        <v>119</v>
      </c>
      <c r="BQ8" s="161" t="str">
        <f>IF(T8="---","",VLOOKUP(T8,List1678345679102312131415161723456745689[],2,FALSE))</f>
        <v/>
      </c>
      <c r="BR8" s="161" t="str">
        <f>IF(U8="---","",VLOOKUP(U8,List1678345679102312131415161723456745689[],2,FALSE))</f>
        <v/>
      </c>
      <c r="BS8" s="161" t="str">
        <f>IF(V8="---","",VLOOKUP(V8,List1678345679102312131415161723456745689[],2,FALSE))</f>
        <v/>
      </c>
      <c r="BT8" s="161" t="str">
        <f>IF(W8="---","",VLOOKUP(W8,List1678345679102312131415161723456745689[],2,FALSE))</f>
        <v/>
      </c>
      <c r="BU8" s="161" t="str">
        <f>IF(X8="---","",VLOOKUP(X8,List1678345679102312131415161723456745689[],2,FALSE))</f>
        <v/>
      </c>
      <c r="BV8" s="161" t="str">
        <f>IF(Y8="---","",VLOOKUP(Y8,List1678345679102312131415161723456745689[],2,FALSE))</f>
        <v/>
      </c>
      <c r="BW8" s="161" t="str">
        <f>IF(Z8="---","",VLOOKUP(Z8,List1678345679102312131415161723456745689[],2,FALSE))</f>
        <v/>
      </c>
      <c r="BX8" s="161" t="str">
        <f>IF(AA8="---","",VLOOKUP(AA8,List1678345679102312131415161723456745689[],2,FALSE))</f>
        <v/>
      </c>
      <c r="BY8" s="161" t="str">
        <f>IF(AB8="---","",VLOOKUP(AB8,List1678345679102312131415161723456745689[],2,FALSE))</f>
        <v/>
      </c>
      <c r="BZ8" s="161" t="str">
        <f>IF(AC8="---","",VLOOKUP(AC8,List1678345679102312131415161723456745689[],2,FALSE))</f>
        <v/>
      </c>
      <c r="CA8" s="8"/>
      <c r="CB8" s="1"/>
      <c r="CC8" s="8"/>
      <c r="CD8" s="1"/>
      <c r="CE8" s="8"/>
      <c r="CF8" s="1"/>
      <c r="CG8" s="8"/>
      <c r="CH8" s="1"/>
      <c r="CI8" s="8"/>
    </row>
    <row r="9" spans="2:87" ht="13.5" customHeight="1" thickBot="1">
      <c r="B9" s="283"/>
      <c r="C9" s="363" t="s">
        <v>232</v>
      </c>
      <c r="D9" s="364"/>
      <c r="E9" s="365" t="s">
        <v>233</v>
      </c>
      <c r="F9" s="21"/>
      <c r="G9" s="22"/>
      <c r="H9" s="367" t="s">
        <v>105</v>
      </c>
      <c r="I9" s="367" t="s">
        <v>105</v>
      </c>
      <c r="J9" s="367" t="s">
        <v>105</v>
      </c>
      <c r="K9" s="367" t="s">
        <v>105</v>
      </c>
      <c r="L9" s="367" t="s">
        <v>105</v>
      </c>
      <c r="M9" s="367" t="s">
        <v>105</v>
      </c>
      <c r="N9" s="25" t="s">
        <v>105</v>
      </c>
      <c r="O9" s="25" t="s">
        <v>105</v>
      </c>
      <c r="P9" s="25" t="s">
        <v>105</v>
      </c>
      <c r="Q9" s="25" t="s">
        <v>105</v>
      </c>
      <c r="R9" s="32" t="s">
        <v>105</v>
      </c>
      <c r="S9" s="1"/>
      <c r="T9" s="367" t="s">
        <v>105</v>
      </c>
      <c r="U9" s="367" t="s">
        <v>105</v>
      </c>
      <c r="V9" s="367" t="s">
        <v>105</v>
      </c>
      <c r="W9" s="367" t="s">
        <v>105</v>
      </c>
      <c r="X9" s="367" t="s">
        <v>105</v>
      </c>
      <c r="Y9" s="371" t="s">
        <v>105</v>
      </c>
      <c r="Z9" s="371" t="s">
        <v>105</v>
      </c>
      <c r="AA9" s="371" t="s">
        <v>105</v>
      </c>
      <c r="AB9" s="371" t="s">
        <v>105</v>
      </c>
      <c r="AC9" s="371" t="s">
        <v>105</v>
      </c>
      <c r="AD9" s="8"/>
      <c r="AE9" s="8"/>
      <c r="AF9" s="27" t="str">
        <f t="shared" si="0"/>
        <v/>
      </c>
      <c r="AG9" s="27" t="str">
        <f t="shared" si="0"/>
        <v/>
      </c>
      <c r="AH9" s="27" t="str">
        <f t="shared" si="0"/>
        <v/>
      </c>
      <c r="AI9" s="27" t="str">
        <f t="shared" si="0"/>
        <v/>
      </c>
      <c r="AJ9" s="27" t="str">
        <f t="shared" si="0"/>
        <v/>
      </c>
      <c r="AK9" s="27" t="str">
        <f t="shared" si="0"/>
        <v/>
      </c>
      <c r="AL9" s="27" t="str">
        <f t="shared" si="0"/>
        <v/>
      </c>
      <c r="AM9" s="27" t="str">
        <f t="shared" si="0"/>
        <v/>
      </c>
      <c r="AN9" s="27" t="str">
        <f t="shared" si="0"/>
        <v/>
      </c>
      <c r="AO9" s="27" t="str">
        <f t="shared" si="0"/>
        <v/>
      </c>
      <c r="AP9" s="1"/>
      <c r="AQ9" s="28"/>
      <c r="AR9" s="29" t="s">
        <v>234</v>
      </c>
      <c r="AS9" s="30" t="str">
        <f t="shared" si="1"/>
        <v>---</v>
      </c>
      <c r="AT9" s="50" t="e">
        <f>VALUE(IF(AS9="---","",VLOOKUP(AS9,List1678345679102312131415161723456745689[],2,FALSE)))</f>
        <v>#VALUE!</v>
      </c>
      <c r="AU9" s="1" t="str">
        <f t="shared" si="2"/>
        <v>---</v>
      </c>
      <c r="AV9" s="1" t="e">
        <f>VALUE(IF(AU9="---","",VLOOKUP(AU9,List1678345679102312131415161723456745689[],2,FALSE)))</f>
        <v>#VALUE!</v>
      </c>
      <c r="AW9" s="1" t="str">
        <f t="shared" si="4"/>
        <v>---</v>
      </c>
      <c r="AX9" s="1" t="str">
        <f t="shared" si="3"/>
        <v>---</v>
      </c>
      <c r="AY9" s="1"/>
      <c r="AZ9" s="1"/>
      <c r="BA9" s="1"/>
      <c r="BB9" s="1"/>
      <c r="BC9" s="1"/>
      <c r="BD9" s="29" t="s">
        <v>234</v>
      </c>
      <c r="BE9" s="161" t="str">
        <f>IF(H9="---","",VLOOKUP(H9,List1678345679102312131415161723456745689[],2,FALSE))</f>
        <v/>
      </c>
      <c r="BF9" s="161" t="str">
        <f>IF(I9="---","",VLOOKUP(I9,List1678345679102312131415161723456745689[],2,FALSE))</f>
        <v/>
      </c>
      <c r="BG9" s="161" t="str">
        <f>IF(J9="---","",VLOOKUP(J9,List1678345679102312131415161723456745689[],2,FALSE))</f>
        <v/>
      </c>
      <c r="BH9" s="161" t="str">
        <f>IF(K9="---","",VLOOKUP(K9,List1678345679102312131415161723456745689[],2,FALSE))</f>
        <v/>
      </c>
      <c r="BI9" s="161" t="str">
        <f>IF(L9="---","",VLOOKUP(L9,List1678345679102312131415161723456745689[],2,FALSE))</f>
        <v/>
      </c>
      <c r="BJ9" s="161" t="str">
        <f>IF(M9="---","",VLOOKUP(M9,List1678345679102312131415161723456745689[],2,FALSE))</f>
        <v/>
      </c>
      <c r="BK9" s="161" t="str">
        <f>IF(N9="---","",VLOOKUP(N9,List1678345679102312131415161723456745689[],2,FALSE))</f>
        <v/>
      </c>
      <c r="BL9" s="161" t="str">
        <f>IF(O9="---","",VLOOKUP(O9,List1678345679102312131415161723456745689[],2,FALSE))</f>
        <v/>
      </c>
      <c r="BM9" s="161" t="str">
        <f>IF(P9="---","",VLOOKUP(P9,List1678345679102312131415161723456745689[],2,FALSE))</f>
        <v/>
      </c>
      <c r="BN9" s="161" t="str">
        <f>IF(Q9="---","",VLOOKUP(Q9,List1678345679102312131415161723456745689[],2,FALSE))</f>
        <v/>
      </c>
      <c r="BO9" s="161" t="str">
        <f>IF(R9="---","",VLOOKUP(R9,List1678345679102312131415161723456745689[],2,FALSE))</f>
        <v/>
      </c>
      <c r="BP9" s="29" t="s">
        <v>234</v>
      </c>
      <c r="BQ9" s="161" t="str">
        <f>IF(T9="---","",VLOOKUP(T9,List1678345679102312131415161723456745689[],2,FALSE))</f>
        <v/>
      </c>
      <c r="BR9" s="161" t="str">
        <f>IF(U9="---","",VLOOKUP(U9,List1678345679102312131415161723456745689[],2,FALSE))</f>
        <v/>
      </c>
      <c r="BS9" s="161" t="str">
        <f>IF(V9="---","",VLOOKUP(V9,List1678345679102312131415161723456745689[],2,FALSE))</f>
        <v/>
      </c>
      <c r="BT9" s="161" t="str">
        <f>IF(W9="---","",VLOOKUP(W9,List1678345679102312131415161723456745689[],2,FALSE))</f>
        <v/>
      </c>
      <c r="BU9" s="161" t="str">
        <f>IF(X9="---","",VLOOKUP(X9,List1678345679102312131415161723456745689[],2,FALSE))</f>
        <v/>
      </c>
      <c r="BV9" s="161" t="str">
        <f>IF(Y9="---","",VLOOKUP(Y9,List1678345679102312131415161723456745689[],2,FALSE))</f>
        <v/>
      </c>
      <c r="BW9" s="161" t="str">
        <f>IF(Z9="---","",VLOOKUP(Z9,List1678345679102312131415161723456745689[],2,FALSE))</f>
        <v/>
      </c>
      <c r="BX9" s="161" t="str">
        <f>IF(AA9="---","",VLOOKUP(AA9,List1678345679102312131415161723456745689[],2,FALSE))</f>
        <v/>
      </c>
      <c r="BY9" s="161" t="str">
        <f>IF(AB9="---","",VLOOKUP(AB9,List1678345679102312131415161723456745689[],2,FALSE))</f>
        <v/>
      </c>
      <c r="BZ9" s="161" t="str">
        <f>IF(AC9="---","",VLOOKUP(AC9,List1678345679102312131415161723456745689[],2,FALSE))</f>
        <v/>
      </c>
      <c r="CA9" s="8"/>
      <c r="CB9" s="1"/>
      <c r="CC9" s="8"/>
      <c r="CD9" s="1"/>
      <c r="CE9" s="8"/>
      <c r="CF9" s="1"/>
      <c r="CG9" s="8"/>
      <c r="CH9" s="1"/>
      <c r="CI9" s="8"/>
    </row>
    <row r="10" spans="2:87" ht="13.5" customHeight="1" thickBot="1">
      <c r="B10" s="283"/>
      <c r="C10" s="372"/>
      <c r="D10" s="373"/>
      <c r="E10" s="365" t="s">
        <v>235</v>
      </c>
      <c r="F10" s="21"/>
      <c r="G10" s="22"/>
      <c r="H10" s="367" t="s">
        <v>105</v>
      </c>
      <c r="I10" s="367" t="s">
        <v>105</v>
      </c>
      <c r="J10" s="367" t="s">
        <v>105</v>
      </c>
      <c r="K10" s="367" t="s">
        <v>105</v>
      </c>
      <c r="L10" s="367" t="s">
        <v>105</v>
      </c>
      <c r="M10" s="367" t="s">
        <v>105</v>
      </c>
      <c r="N10" s="25" t="s">
        <v>105</v>
      </c>
      <c r="O10" s="25" t="s">
        <v>105</v>
      </c>
      <c r="P10" s="25" t="s">
        <v>105</v>
      </c>
      <c r="Q10" s="25" t="s">
        <v>105</v>
      </c>
      <c r="R10" s="32" t="s">
        <v>105</v>
      </c>
      <c r="S10" s="1"/>
      <c r="T10" s="367" t="s">
        <v>105</v>
      </c>
      <c r="U10" s="367" t="s">
        <v>105</v>
      </c>
      <c r="V10" s="367" t="s">
        <v>105</v>
      </c>
      <c r="W10" s="367" t="s">
        <v>105</v>
      </c>
      <c r="X10" s="367" t="s">
        <v>105</v>
      </c>
      <c r="Y10" s="371" t="s">
        <v>105</v>
      </c>
      <c r="Z10" s="371" t="s">
        <v>105</v>
      </c>
      <c r="AA10" s="371" t="s">
        <v>105</v>
      </c>
      <c r="AB10" s="371" t="s">
        <v>105</v>
      </c>
      <c r="AC10" s="371" t="s">
        <v>105</v>
      </c>
      <c r="AD10" s="8"/>
      <c r="AE10" s="8"/>
      <c r="AF10" s="27" t="str">
        <f t="shared" si="0"/>
        <v/>
      </c>
      <c r="AG10" s="27" t="str">
        <f t="shared" si="0"/>
        <v/>
      </c>
      <c r="AH10" s="27" t="str">
        <f t="shared" si="0"/>
        <v/>
      </c>
      <c r="AI10" s="27" t="str">
        <f t="shared" si="0"/>
        <v/>
      </c>
      <c r="AJ10" s="27" t="str">
        <f t="shared" si="0"/>
        <v/>
      </c>
      <c r="AK10" s="27" t="str">
        <f t="shared" si="0"/>
        <v/>
      </c>
      <c r="AL10" s="27" t="str">
        <f t="shared" si="0"/>
        <v/>
      </c>
      <c r="AM10" s="27" t="str">
        <f t="shared" si="0"/>
        <v/>
      </c>
      <c r="AN10" s="27" t="str">
        <f t="shared" si="0"/>
        <v/>
      </c>
      <c r="AO10" s="27" t="str">
        <f t="shared" si="0"/>
        <v/>
      </c>
      <c r="AP10" s="1"/>
      <c r="AQ10" s="28"/>
      <c r="AR10" s="29" t="s">
        <v>236</v>
      </c>
      <c r="AS10" s="30" t="str">
        <f t="shared" si="1"/>
        <v>---</v>
      </c>
      <c r="AT10" s="50" t="e">
        <f>VALUE(IF(AS10="---","",VLOOKUP(AS10,List1678345679102312131415161723456745689[],2,FALSE)))</f>
        <v>#VALUE!</v>
      </c>
      <c r="AU10" s="1" t="str">
        <f t="shared" si="2"/>
        <v>---</v>
      </c>
      <c r="AV10" s="1" t="e">
        <f>VALUE(IF(AU10="---","",VLOOKUP(AU10,List1678345679102312131415161723456745689[],2,FALSE)))</f>
        <v>#VALUE!</v>
      </c>
      <c r="AW10" s="1" t="str">
        <f t="shared" si="4"/>
        <v>---</v>
      </c>
      <c r="AX10" s="1" t="str">
        <f t="shared" si="3"/>
        <v>---</v>
      </c>
      <c r="AY10" s="1"/>
      <c r="AZ10" s="1"/>
      <c r="BA10" s="1"/>
      <c r="BB10" s="1"/>
      <c r="BC10" s="1"/>
      <c r="BD10" s="29" t="s">
        <v>236</v>
      </c>
      <c r="BE10" s="161" t="str">
        <f>IF(H10="---","",VLOOKUP(H10,List1678345679102312131415161723456745689[],2,FALSE))</f>
        <v/>
      </c>
      <c r="BF10" s="161" t="str">
        <f>IF(I10="---","",VLOOKUP(I10,List1678345679102312131415161723456745689[],2,FALSE))</f>
        <v/>
      </c>
      <c r="BG10" s="161" t="str">
        <f>IF(J10="---","",VLOOKUP(J10,List1678345679102312131415161723456745689[],2,FALSE))</f>
        <v/>
      </c>
      <c r="BH10" s="161" t="str">
        <f>IF(K10="---","",VLOOKUP(K10,List1678345679102312131415161723456745689[],2,FALSE))</f>
        <v/>
      </c>
      <c r="BI10" s="161" t="str">
        <f>IF(L10="---","",VLOOKUP(L10,List1678345679102312131415161723456745689[],2,FALSE))</f>
        <v/>
      </c>
      <c r="BJ10" s="161" t="str">
        <f>IF(M10="---","",VLOOKUP(M10,List1678345679102312131415161723456745689[],2,FALSE))</f>
        <v/>
      </c>
      <c r="BK10" s="161" t="str">
        <f>IF(N10="---","",VLOOKUP(N10,List1678345679102312131415161723456745689[],2,FALSE))</f>
        <v/>
      </c>
      <c r="BL10" s="161" t="str">
        <f>IF(O10="---","",VLOOKUP(O10,List1678345679102312131415161723456745689[],2,FALSE))</f>
        <v/>
      </c>
      <c r="BM10" s="161" t="str">
        <f>IF(P10="---","",VLOOKUP(P10,List1678345679102312131415161723456745689[],2,FALSE))</f>
        <v/>
      </c>
      <c r="BN10" s="161" t="str">
        <f>IF(Q10="---","",VLOOKUP(Q10,List1678345679102312131415161723456745689[],2,FALSE))</f>
        <v/>
      </c>
      <c r="BO10" s="161" t="str">
        <f>IF(R10="---","",VLOOKUP(R10,List1678345679102312131415161723456745689[],2,FALSE))</f>
        <v/>
      </c>
      <c r="BP10" s="29" t="s">
        <v>236</v>
      </c>
      <c r="BQ10" s="161" t="str">
        <f>IF(T10="---","",VLOOKUP(T10,List1678345679102312131415161723456745689[],2,FALSE))</f>
        <v/>
      </c>
      <c r="BR10" s="161" t="str">
        <f>IF(U10="---","",VLOOKUP(U10,List1678345679102312131415161723456745689[],2,FALSE))</f>
        <v/>
      </c>
      <c r="BS10" s="161" t="str">
        <f>IF(V10="---","",VLOOKUP(V10,List1678345679102312131415161723456745689[],2,FALSE))</f>
        <v/>
      </c>
      <c r="BT10" s="161" t="str">
        <f>IF(W10="---","",VLOOKUP(W10,List1678345679102312131415161723456745689[],2,FALSE))</f>
        <v/>
      </c>
      <c r="BU10" s="161" t="str">
        <f>IF(X10="---","",VLOOKUP(X10,List1678345679102312131415161723456745689[],2,FALSE))</f>
        <v/>
      </c>
      <c r="BV10" s="161" t="str">
        <f>IF(Y10="---","",VLOOKUP(Y10,List1678345679102312131415161723456745689[],2,FALSE))</f>
        <v/>
      </c>
      <c r="BW10" s="161" t="str">
        <f>IF(Z10="---","",VLOOKUP(Z10,List1678345679102312131415161723456745689[],2,FALSE))</f>
        <v/>
      </c>
      <c r="BX10" s="161" t="str">
        <f>IF(AA10="---","",VLOOKUP(AA10,List1678345679102312131415161723456745689[],2,FALSE))</f>
        <v/>
      </c>
      <c r="BY10" s="161" t="str">
        <f>IF(AB10="---","",VLOOKUP(AB10,List1678345679102312131415161723456745689[],2,FALSE))</f>
        <v/>
      </c>
      <c r="BZ10" s="161" t="str">
        <f>IF(AC10="---","",VLOOKUP(AC10,List1678345679102312131415161723456745689[],2,FALSE))</f>
        <v/>
      </c>
      <c r="CA10" s="8"/>
      <c r="CB10" s="1"/>
      <c r="CC10" s="8"/>
      <c r="CD10" s="1"/>
      <c r="CE10" s="8"/>
      <c r="CF10" s="1"/>
      <c r="CG10" s="8"/>
      <c r="CH10" s="1"/>
      <c r="CI10" s="8"/>
    </row>
    <row r="11" spans="2:87" ht="13.5" customHeight="1" thickBot="1">
      <c r="B11" s="284"/>
      <c r="C11" s="369"/>
      <c r="D11" s="370"/>
      <c r="E11" s="365" t="s">
        <v>237</v>
      </c>
      <c r="F11" s="21"/>
      <c r="G11" s="22"/>
      <c r="H11" s="367" t="s">
        <v>105</v>
      </c>
      <c r="I11" s="367" t="s">
        <v>105</v>
      </c>
      <c r="J11" s="367" t="s">
        <v>105</v>
      </c>
      <c r="K11" s="367" t="s">
        <v>105</v>
      </c>
      <c r="L11" s="367" t="s">
        <v>105</v>
      </c>
      <c r="M11" s="367" t="s">
        <v>105</v>
      </c>
      <c r="N11" s="25" t="s">
        <v>105</v>
      </c>
      <c r="O11" s="25" t="s">
        <v>105</v>
      </c>
      <c r="P11" s="25" t="s">
        <v>105</v>
      </c>
      <c r="Q11" s="25" t="s">
        <v>105</v>
      </c>
      <c r="R11" s="32" t="s">
        <v>105</v>
      </c>
      <c r="S11" s="1"/>
      <c r="T11" s="367" t="s">
        <v>105</v>
      </c>
      <c r="U11" s="367" t="s">
        <v>105</v>
      </c>
      <c r="V11" s="367" t="s">
        <v>105</v>
      </c>
      <c r="W11" s="367" t="s">
        <v>105</v>
      </c>
      <c r="X11" s="367" t="s">
        <v>105</v>
      </c>
      <c r="Y11" s="371" t="s">
        <v>105</v>
      </c>
      <c r="Z11" s="371" t="s">
        <v>105</v>
      </c>
      <c r="AA11" s="371" t="s">
        <v>105</v>
      </c>
      <c r="AB11" s="371" t="s">
        <v>105</v>
      </c>
      <c r="AC11" s="371" t="s">
        <v>105</v>
      </c>
      <c r="AD11" s="8"/>
      <c r="AE11" s="8"/>
      <c r="AF11" s="27" t="str">
        <f t="shared" si="0"/>
        <v/>
      </c>
      <c r="AG11" s="27" t="str">
        <f t="shared" si="0"/>
        <v/>
      </c>
      <c r="AH11" s="27" t="str">
        <f t="shared" si="0"/>
        <v/>
      </c>
      <c r="AI11" s="27" t="str">
        <f t="shared" si="0"/>
        <v/>
      </c>
      <c r="AJ11" s="27" t="str">
        <f t="shared" si="0"/>
        <v/>
      </c>
      <c r="AK11" s="27" t="str">
        <f t="shared" si="0"/>
        <v/>
      </c>
      <c r="AL11" s="27" t="str">
        <f t="shared" si="0"/>
        <v/>
      </c>
      <c r="AM11" s="27" t="str">
        <f t="shared" si="0"/>
        <v/>
      </c>
      <c r="AN11" s="27" t="str">
        <f t="shared" si="0"/>
        <v/>
      </c>
      <c r="AO11" s="27" t="str">
        <f t="shared" si="0"/>
        <v/>
      </c>
      <c r="AP11" s="1"/>
      <c r="AQ11" s="28"/>
      <c r="AR11" s="29" t="s">
        <v>238</v>
      </c>
      <c r="AS11" s="30" t="str">
        <f t="shared" si="1"/>
        <v>---</v>
      </c>
      <c r="AT11" s="50" t="e">
        <f>VALUE(IF(AS11="---","",VLOOKUP(AS11,List1678345679102312131415161723456745689[],2,FALSE)))</f>
        <v>#VALUE!</v>
      </c>
      <c r="AU11" s="1" t="str">
        <f t="shared" si="2"/>
        <v>---</v>
      </c>
      <c r="AV11" s="1" t="e">
        <f>VALUE(IF(AU11="---","",VLOOKUP(AU11,List1678345679102312131415161723456745689[],2,FALSE)))</f>
        <v>#VALUE!</v>
      </c>
      <c r="AW11" s="1" t="str">
        <f t="shared" si="4"/>
        <v>---</v>
      </c>
      <c r="AX11" s="1" t="str">
        <f t="shared" si="3"/>
        <v>---</v>
      </c>
      <c r="AY11" s="1"/>
      <c r="AZ11" s="1"/>
      <c r="BA11" s="1"/>
      <c r="BB11" s="1"/>
      <c r="BC11" s="1"/>
      <c r="BD11" s="29" t="s">
        <v>238</v>
      </c>
      <c r="BE11" s="161" t="str">
        <f>IF(H11="---","",VLOOKUP(H11,List1678345679102312131415161723456745689[],2,FALSE))</f>
        <v/>
      </c>
      <c r="BF11" s="161" t="str">
        <f>IF(I11="---","",VLOOKUP(I11,List1678345679102312131415161723456745689[],2,FALSE))</f>
        <v/>
      </c>
      <c r="BG11" s="161" t="str">
        <f>IF(J11="---","",VLOOKUP(J11,List1678345679102312131415161723456745689[],2,FALSE))</f>
        <v/>
      </c>
      <c r="BH11" s="161" t="str">
        <f>IF(K11="---","",VLOOKUP(K11,List1678345679102312131415161723456745689[],2,FALSE))</f>
        <v/>
      </c>
      <c r="BI11" s="161" t="str">
        <f>IF(L11="---","",VLOOKUP(L11,List1678345679102312131415161723456745689[],2,FALSE))</f>
        <v/>
      </c>
      <c r="BJ11" s="161" t="str">
        <f>IF(M11="---","",VLOOKUP(M11,List1678345679102312131415161723456745689[],2,FALSE))</f>
        <v/>
      </c>
      <c r="BK11" s="161" t="str">
        <f>IF(N11="---","",VLOOKUP(N11,List1678345679102312131415161723456745689[],2,FALSE))</f>
        <v/>
      </c>
      <c r="BL11" s="161" t="str">
        <f>IF(O11="---","",VLOOKUP(O11,List1678345679102312131415161723456745689[],2,FALSE))</f>
        <v/>
      </c>
      <c r="BM11" s="161" t="str">
        <f>IF(P11="---","",VLOOKUP(P11,List1678345679102312131415161723456745689[],2,FALSE))</f>
        <v/>
      </c>
      <c r="BN11" s="161" t="str">
        <f>IF(Q11="---","",VLOOKUP(Q11,List1678345679102312131415161723456745689[],2,FALSE))</f>
        <v/>
      </c>
      <c r="BO11" s="161" t="str">
        <f>IF(R11="---","",VLOOKUP(R11,List1678345679102312131415161723456745689[],2,FALSE))</f>
        <v/>
      </c>
      <c r="BP11" s="29" t="s">
        <v>238</v>
      </c>
      <c r="BQ11" s="161" t="str">
        <f>IF(T11="---","",VLOOKUP(T11,List1678345679102312131415161723456745689[],2,FALSE))</f>
        <v/>
      </c>
      <c r="BR11" s="161" t="str">
        <f>IF(U11="---","",VLOOKUP(U11,List1678345679102312131415161723456745689[],2,FALSE))</f>
        <v/>
      </c>
      <c r="BS11" s="161" t="str">
        <f>IF(V11="---","",VLOOKUP(V11,List1678345679102312131415161723456745689[],2,FALSE))</f>
        <v/>
      </c>
      <c r="BT11" s="161" t="str">
        <f>IF(W11="---","",VLOOKUP(W11,List1678345679102312131415161723456745689[],2,FALSE))</f>
        <v/>
      </c>
      <c r="BU11" s="161" t="str">
        <f>IF(X11="---","",VLOOKUP(X11,List1678345679102312131415161723456745689[],2,FALSE))</f>
        <v/>
      </c>
      <c r="BV11" s="161" t="str">
        <f>IF(Y11="---","",VLOOKUP(Y11,List1678345679102312131415161723456745689[],2,FALSE))</f>
        <v/>
      </c>
      <c r="BW11" s="161" t="str">
        <f>IF(Z11="---","",VLOOKUP(Z11,List1678345679102312131415161723456745689[],2,FALSE))</f>
        <v/>
      </c>
      <c r="BX11" s="161" t="str">
        <f>IF(AA11="---","",VLOOKUP(AA11,List1678345679102312131415161723456745689[],2,FALSE))</f>
        <v/>
      </c>
      <c r="BY11" s="161" t="str">
        <f>IF(AB11="---","",VLOOKUP(AB11,List1678345679102312131415161723456745689[],2,FALSE))</f>
        <v/>
      </c>
      <c r="BZ11" s="161" t="str">
        <f>IF(AC11="---","",VLOOKUP(AC11,List1678345679102312131415161723456745689[],2,FALSE))</f>
        <v/>
      </c>
      <c r="CA11" s="8"/>
      <c r="CB11" s="1"/>
      <c r="CC11" s="8"/>
      <c r="CD11" s="1"/>
      <c r="CE11" s="8"/>
      <c r="CF11" s="1"/>
      <c r="CG11" s="8"/>
      <c r="CH11" s="1"/>
      <c r="CI11" s="8"/>
    </row>
    <row r="12" spans="2:87" ht="13.5" customHeight="1" thickBot="1">
      <c r="B12" s="283">
        <v>2</v>
      </c>
      <c r="C12" s="374" t="s">
        <v>120</v>
      </c>
      <c r="D12" s="375"/>
      <c r="E12" s="365" t="s">
        <v>121</v>
      </c>
      <c r="F12" s="198"/>
      <c r="G12" s="199"/>
      <c r="H12" s="367" t="s">
        <v>105</v>
      </c>
      <c r="I12" s="367" t="s">
        <v>105</v>
      </c>
      <c r="J12" s="367" t="s">
        <v>105</v>
      </c>
      <c r="K12" s="367" t="s">
        <v>105</v>
      </c>
      <c r="L12" s="367" t="s">
        <v>105</v>
      </c>
      <c r="M12" s="367" t="s">
        <v>105</v>
      </c>
      <c r="N12" s="25" t="s">
        <v>105</v>
      </c>
      <c r="O12" s="25" t="s">
        <v>105</v>
      </c>
      <c r="P12" s="25" t="s">
        <v>105</v>
      </c>
      <c r="Q12" s="25" t="s">
        <v>105</v>
      </c>
      <c r="R12" s="32" t="s">
        <v>105</v>
      </c>
      <c r="S12" s="1"/>
      <c r="T12" s="367" t="s">
        <v>105</v>
      </c>
      <c r="U12" s="367" t="s">
        <v>105</v>
      </c>
      <c r="V12" s="367" t="s">
        <v>105</v>
      </c>
      <c r="W12" s="367" t="s">
        <v>105</v>
      </c>
      <c r="X12" s="367" t="s">
        <v>105</v>
      </c>
      <c r="Y12" s="371" t="s">
        <v>105</v>
      </c>
      <c r="Z12" s="371" t="s">
        <v>105</v>
      </c>
      <c r="AA12" s="371" t="s">
        <v>105</v>
      </c>
      <c r="AB12" s="371" t="s">
        <v>105</v>
      </c>
      <c r="AC12" s="371" t="s">
        <v>105</v>
      </c>
      <c r="AD12" s="8"/>
      <c r="AE12" s="8"/>
      <c r="AF12" s="27" t="str">
        <f t="shared" si="0"/>
        <v/>
      </c>
      <c r="AG12" s="27" t="str">
        <f t="shared" si="0"/>
        <v/>
      </c>
      <c r="AH12" s="27" t="str">
        <f t="shared" si="0"/>
        <v/>
      </c>
      <c r="AI12" s="27" t="str">
        <f t="shared" si="0"/>
        <v/>
      </c>
      <c r="AJ12" s="27" t="str">
        <f t="shared" si="0"/>
        <v/>
      </c>
      <c r="AK12" s="27" t="str">
        <f t="shared" si="0"/>
        <v/>
      </c>
      <c r="AL12" s="27" t="str">
        <f t="shared" si="0"/>
        <v/>
      </c>
      <c r="AM12" s="27" t="str">
        <f t="shared" si="0"/>
        <v/>
      </c>
      <c r="AN12" s="27" t="str">
        <f t="shared" si="0"/>
        <v/>
      </c>
      <c r="AO12" s="27" t="str">
        <f t="shared" si="0"/>
        <v/>
      </c>
      <c r="AP12" s="1"/>
      <c r="AQ12" s="28"/>
      <c r="AR12" s="29" t="s">
        <v>122</v>
      </c>
      <c r="AS12" s="30" t="str">
        <f t="shared" si="1"/>
        <v>---</v>
      </c>
      <c r="AT12" s="50" t="e">
        <f>VALUE(IF(AS12="---","",VLOOKUP(AS12,List1678345679102312131415161723456745689[],2,FALSE)))</f>
        <v>#VALUE!</v>
      </c>
      <c r="AU12" s="1" t="str">
        <f t="shared" si="2"/>
        <v>---</v>
      </c>
      <c r="AV12" s="1" t="e">
        <f>VALUE(IF(AU12="---","",VLOOKUP(AU12,List1678345679102312131415161723456745689[],2,FALSE)))</f>
        <v>#VALUE!</v>
      </c>
      <c r="AW12" s="1" t="str">
        <f t="shared" si="4"/>
        <v>---</v>
      </c>
      <c r="AX12" s="1" t="str">
        <f t="shared" si="3"/>
        <v>---</v>
      </c>
      <c r="AY12" s="1"/>
      <c r="AZ12" s="1"/>
      <c r="BA12" s="1"/>
      <c r="BB12" s="1"/>
      <c r="BC12" s="1"/>
      <c r="BD12" s="29" t="s">
        <v>122</v>
      </c>
      <c r="BE12" s="161" t="str">
        <f>IF(H12="---","",VLOOKUP(H12,List1678345679102312131415161723456745689[],2,FALSE))</f>
        <v/>
      </c>
      <c r="BF12" s="161" t="str">
        <f>IF(I12="---","",VLOOKUP(I12,List1678345679102312131415161723456745689[],2,FALSE))</f>
        <v/>
      </c>
      <c r="BG12" s="161" t="str">
        <f>IF(J12="---","",VLOOKUP(J12,List1678345679102312131415161723456745689[],2,FALSE))</f>
        <v/>
      </c>
      <c r="BH12" s="161" t="str">
        <f>IF(K12="---","",VLOOKUP(K12,List1678345679102312131415161723456745689[],2,FALSE))</f>
        <v/>
      </c>
      <c r="BI12" s="161" t="str">
        <f>IF(L12="---","",VLOOKUP(L12,List1678345679102312131415161723456745689[],2,FALSE))</f>
        <v/>
      </c>
      <c r="BJ12" s="161" t="str">
        <f>IF(M12="---","",VLOOKUP(M12,List1678345679102312131415161723456745689[],2,FALSE))</f>
        <v/>
      </c>
      <c r="BK12" s="161" t="str">
        <f>IF(N12="---","",VLOOKUP(N12,List1678345679102312131415161723456745689[],2,FALSE))</f>
        <v/>
      </c>
      <c r="BL12" s="161" t="str">
        <f>IF(O12="---","",VLOOKUP(O12,List1678345679102312131415161723456745689[],2,FALSE))</f>
        <v/>
      </c>
      <c r="BM12" s="161" t="str">
        <f>IF(P12="---","",VLOOKUP(P12,List1678345679102312131415161723456745689[],2,FALSE))</f>
        <v/>
      </c>
      <c r="BN12" s="161" t="str">
        <f>IF(Q12="---","",VLOOKUP(Q12,List1678345679102312131415161723456745689[],2,FALSE))</f>
        <v/>
      </c>
      <c r="BO12" s="161" t="str">
        <f>IF(R12="---","",VLOOKUP(R12,List1678345679102312131415161723456745689[],2,FALSE))</f>
        <v/>
      </c>
      <c r="BP12" s="29" t="s">
        <v>122</v>
      </c>
      <c r="BQ12" s="161" t="str">
        <f>IF(T12="---","",VLOOKUP(T12,List1678345679102312131415161723456745689[],2,FALSE))</f>
        <v/>
      </c>
      <c r="BR12" s="161" t="str">
        <f>IF(U12="---","",VLOOKUP(U12,List1678345679102312131415161723456745689[],2,FALSE))</f>
        <v/>
      </c>
      <c r="BS12" s="161" t="str">
        <f>IF(V12="---","",VLOOKUP(V12,List1678345679102312131415161723456745689[],2,FALSE))</f>
        <v/>
      </c>
      <c r="BT12" s="161" t="str">
        <f>IF(W12="---","",VLOOKUP(W12,List1678345679102312131415161723456745689[],2,FALSE))</f>
        <v/>
      </c>
      <c r="BU12" s="161" t="str">
        <f>IF(X12="---","",VLOOKUP(X12,List1678345679102312131415161723456745689[],2,FALSE))</f>
        <v/>
      </c>
      <c r="BV12" s="161" t="str">
        <f>IF(Y12="---","",VLOOKUP(Y12,List1678345679102312131415161723456745689[],2,FALSE))</f>
        <v/>
      </c>
      <c r="BW12" s="161" t="str">
        <f>IF(Z12="---","",VLOOKUP(Z12,List1678345679102312131415161723456745689[],2,FALSE))</f>
        <v/>
      </c>
      <c r="BX12" s="161" t="str">
        <f>IF(AA12="---","",VLOOKUP(AA12,List1678345679102312131415161723456745689[],2,FALSE))</f>
        <v/>
      </c>
      <c r="BY12" s="161" t="str">
        <f>IF(AB12="---","",VLOOKUP(AB12,List1678345679102312131415161723456745689[],2,FALSE))</f>
        <v/>
      </c>
      <c r="BZ12" s="161" t="str">
        <f>IF(AC12="---","",VLOOKUP(AC12,List1678345679102312131415161723456745689[],2,FALSE))</f>
        <v/>
      </c>
      <c r="CA12" s="8"/>
      <c r="CB12" s="1"/>
      <c r="CC12" s="8"/>
      <c r="CD12" s="1"/>
      <c r="CE12" s="8"/>
      <c r="CF12" s="1"/>
      <c r="CG12" s="8"/>
      <c r="CH12" s="1"/>
      <c r="CI12" s="8"/>
    </row>
    <row r="13" spans="2:87" ht="13.5" customHeight="1" thickBot="1">
      <c r="B13" s="283"/>
      <c r="C13" s="374"/>
      <c r="D13" s="375"/>
      <c r="E13" s="365" t="s">
        <v>123</v>
      </c>
      <c r="F13" s="198"/>
      <c r="G13" s="199"/>
      <c r="H13" s="367" t="s">
        <v>105</v>
      </c>
      <c r="I13" s="367" t="s">
        <v>105</v>
      </c>
      <c r="J13" s="367" t="s">
        <v>105</v>
      </c>
      <c r="K13" s="367" t="s">
        <v>105</v>
      </c>
      <c r="L13" s="367" t="s">
        <v>105</v>
      </c>
      <c r="M13" s="367" t="s">
        <v>105</v>
      </c>
      <c r="N13" s="25" t="s">
        <v>105</v>
      </c>
      <c r="O13" s="25" t="s">
        <v>105</v>
      </c>
      <c r="P13" s="25" t="s">
        <v>105</v>
      </c>
      <c r="Q13" s="25" t="s">
        <v>105</v>
      </c>
      <c r="R13" s="32" t="s">
        <v>105</v>
      </c>
      <c r="S13" s="1"/>
      <c r="T13" s="367" t="s">
        <v>105</v>
      </c>
      <c r="U13" s="367" t="s">
        <v>105</v>
      </c>
      <c r="V13" s="367" t="s">
        <v>105</v>
      </c>
      <c r="W13" s="367" t="s">
        <v>105</v>
      </c>
      <c r="X13" s="367" t="s">
        <v>105</v>
      </c>
      <c r="Y13" s="371" t="s">
        <v>105</v>
      </c>
      <c r="Z13" s="371" t="s">
        <v>105</v>
      </c>
      <c r="AA13" s="371" t="s">
        <v>105</v>
      </c>
      <c r="AB13" s="371" t="s">
        <v>105</v>
      </c>
      <c r="AC13" s="371" t="s">
        <v>105</v>
      </c>
      <c r="AD13" s="8"/>
      <c r="AE13" s="8"/>
      <c r="AF13" s="27" t="str">
        <f t="shared" si="0"/>
        <v/>
      </c>
      <c r="AG13" s="27" t="str">
        <f t="shared" si="0"/>
        <v/>
      </c>
      <c r="AH13" s="27" t="str">
        <f t="shared" si="0"/>
        <v/>
      </c>
      <c r="AI13" s="27" t="str">
        <f t="shared" si="0"/>
        <v/>
      </c>
      <c r="AJ13" s="27" t="str">
        <f t="shared" si="0"/>
        <v/>
      </c>
      <c r="AK13" s="27" t="str">
        <f t="shared" si="0"/>
        <v/>
      </c>
      <c r="AL13" s="27" t="str">
        <f t="shared" si="0"/>
        <v/>
      </c>
      <c r="AM13" s="27" t="str">
        <f t="shared" si="0"/>
        <v/>
      </c>
      <c r="AN13" s="27" t="str">
        <f t="shared" si="0"/>
        <v/>
      </c>
      <c r="AO13" s="27" t="str">
        <f t="shared" si="0"/>
        <v/>
      </c>
      <c r="AP13" s="1"/>
      <c r="AQ13" s="28"/>
      <c r="AR13" s="29" t="s">
        <v>124</v>
      </c>
      <c r="AS13" s="30" t="str">
        <f t="shared" si="1"/>
        <v>---</v>
      </c>
      <c r="AT13" s="50" t="e">
        <f>VALUE(IF(AS13="---","",VLOOKUP(AS13,List1678345679102312131415161723456745689[],2,FALSE)))</f>
        <v>#VALUE!</v>
      </c>
      <c r="AU13" s="1" t="str">
        <f t="shared" si="2"/>
        <v>---</v>
      </c>
      <c r="AV13" s="1" t="e">
        <f>VALUE(IF(AU13="---","",VLOOKUP(AU13,List1678345679102312131415161723456745689[],2,FALSE)))</f>
        <v>#VALUE!</v>
      </c>
      <c r="AW13" s="1" t="str">
        <f t="shared" si="4"/>
        <v>---</v>
      </c>
      <c r="AX13" s="1" t="str">
        <f t="shared" si="3"/>
        <v>---</v>
      </c>
      <c r="AY13" s="1"/>
      <c r="AZ13" s="1"/>
      <c r="BA13" s="1"/>
      <c r="BB13" s="1"/>
      <c r="BC13" s="1"/>
      <c r="BD13" s="29" t="s">
        <v>124</v>
      </c>
      <c r="BE13" s="161" t="str">
        <f>IF(H13="---","",VLOOKUP(H13,List1678345679102312131415161723456745689[],2,FALSE))</f>
        <v/>
      </c>
      <c r="BF13" s="161" t="str">
        <f>IF(I13="---","",VLOOKUP(I13,List1678345679102312131415161723456745689[],2,FALSE))</f>
        <v/>
      </c>
      <c r="BG13" s="161" t="str">
        <f>IF(J13="---","",VLOOKUP(J13,List1678345679102312131415161723456745689[],2,FALSE))</f>
        <v/>
      </c>
      <c r="BH13" s="161" t="str">
        <f>IF(K13="---","",VLOOKUP(K13,List1678345679102312131415161723456745689[],2,FALSE))</f>
        <v/>
      </c>
      <c r="BI13" s="161" t="str">
        <f>IF(L13="---","",VLOOKUP(L13,List1678345679102312131415161723456745689[],2,FALSE))</f>
        <v/>
      </c>
      <c r="BJ13" s="161" t="str">
        <f>IF(M13="---","",VLOOKUP(M13,List1678345679102312131415161723456745689[],2,FALSE))</f>
        <v/>
      </c>
      <c r="BK13" s="161" t="str">
        <f>IF(N13="---","",VLOOKUP(N13,List1678345679102312131415161723456745689[],2,FALSE))</f>
        <v/>
      </c>
      <c r="BL13" s="161" t="str">
        <f>IF(O13="---","",VLOOKUP(O13,List1678345679102312131415161723456745689[],2,FALSE))</f>
        <v/>
      </c>
      <c r="BM13" s="161" t="str">
        <f>IF(P13="---","",VLOOKUP(P13,List1678345679102312131415161723456745689[],2,FALSE))</f>
        <v/>
      </c>
      <c r="BN13" s="161" t="str">
        <f>IF(Q13="---","",VLOOKUP(Q13,List1678345679102312131415161723456745689[],2,FALSE))</f>
        <v/>
      </c>
      <c r="BO13" s="161" t="str">
        <f>IF(R13="---","",VLOOKUP(R13,List1678345679102312131415161723456745689[],2,FALSE))</f>
        <v/>
      </c>
      <c r="BP13" s="29" t="s">
        <v>124</v>
      </c>
      <c r="BQ13" s="161" t="str">
        <f>IF(T13="---","",VLOOKUP(T13,List1678345679102312131415161723456745689[],2,FALSE))</f>
        <v/>
      </c>
      <c r="BR13" s="161" t="str">
        <f>IF(U13="---","",VLOOKUP(U13,List1678345679102312131415161723456745689[],2,FALSE))</f>
        <v/>
      </c>
      <c r="BS13" s="161" t="str">
        <f>IF(V13="---","",VLOOKUP(V13,List1678345679102312131415161723456745689[],2,FALSE))</f>
        <v/>
      </c>
      <c r="BT13" s="161" t="str">
        <f>IF(W13="---","",VLOOKUP(W13,List1678345679102312131415161723456745689[],2,FALSE))</f>
        <v/>
      </c>
      <c r="BU13" s="161" t="str">
        <f>IF(X13="---","",VLOOKUP(X13,List1678345679102312131415161723456745689[],2,FALSE))</f>
        <v/>
      </c>
      <c r="BV13" s="161" t="str">
        <f>IF(Y13="---","",VLOOKUP(Y13,List1678345679102312131415161723456745689[],2,FALSE))</f>
        <v/>
      </c>
      <c r="BW13" s="161" t="str">
        <f>IF(Z13="---","",VLOOKUP(Z13,List1678345679102312131415161723456745689[],2,FALSE))</f>
        <v/>
      </c>
      <c r="BX13" s="161" t="str">
        <f>IF(AA13="---","",VLOOKUP(AA13,List1678345679102312131415161723456745689[],2,FALSE))</f>
        <v/>
      </c>
      <c r="BY13" s="161" t="str">
        <f>IF(AB13="---","",VLOOKUP(AB13,List1678345679102312131415161723456745689[],2,FALSE))</f>
        <v/>
      </c>
      <c r="BZ13" s="161" t="str">
        <f>IF(AC13="---","",VLOOKUP(AC13,List1678345679102312131415161723456745689[],2,FALSE))</f>
        <v/>
      </c>
      <c r="CA13" s="8"/>
      <c r="CB13" s="1"/>
      <c r="CC13" s="8"/>
      <c r="CD13" s="1"/>
      <c r="CE13" s="8"/>
      <c r="CF13" s="1"/>
      <c r="CG13" s="8"/>
      <c r="CH13" s="1"/>
      <c r="CI13" s="8"/>
    </row>
    <row r="14" spans="2:87" ht="13.5" customHeight="1" thickBot="1">
      <c r="B14" s="283"/>
      <c r="C14" s="374"/>
      <c r="D14" s="375"/>
      <c r="E14" s="365" t="s">
        <v>125</v>
      </c>
      <c r="F14" s="198"/>
      <c r="G14" s="199"/>
      <c r="H14" s="367" t="s">
        <v>105</v>
      </c>
      <c r="I14" s="367" t="s">
        <v>105</v>
      </c>
      <c r="J14" s="367" t="s">
        <v>105</v>
      </c>
      <c r="K14" s="367" t="s">
        <v>105</v>
      </c>
      <c r="L14" s="367" t="s">
        <v>105</v>
      </c>
      <c r="M14" s="367" t="s">
        <v>105</v>
      </c>
      <c r="N14" s="25" t="s">
        <v>105</v>
      </c>
      <c r="O14" s="25" t="s">
        <v>105</v>
      </c>
      <c r="P14" s="25" t="s">
        <v>105</v>
      </c>
      <c r="Q14" s="25" t="s">
        <v>105</v>
      </c>
      <c r="R14" s="32" t="s">
        <v>105</v>
      </c>
      <c r="S14" s="1"/>
      <c r="T14" s="367" t="s">
        <v>105</v>
      </c>
      <c r="U14" s="367" t="s">
        <v>105</v>
      </c>
      <c r="V14" s="367" t="s">
        <v>105</v>
      </c>
      <c r="W14" s="367" t="s">
        <v>105</v>
      </c>
      <c r="X14" s="367" t="s">
        <v>105</v>
      </c>
      <c r="Y14" s="371" t="s">
        <v>105</v>
      </c>
      <c r="Z14" s="371" t="s">
        <v>105</v>
      </c>
      <c r="AA14" s="371" t="s">
        <v>105</v>
      </c>
      <c r="AB14" s="371" t="s">
        <v>105</v>
      </c>
      <c r="AC14" s="371" t="s">
        <v>105</v>
      </c>
      <c r="AD14" s="8"/>
      <c r="AE14" s="8"/>
      <c r="AF14" s="27" t="str">
        <f t="shared" si="0"/>
        <v/>
      </c>
      <c r="AG14" s="27" t="str">
        <f t="shared" si="0"/>
        <v/>
      </c>
      <c r="AH14" s="27" t="str">
        <f t="shared" si="0"/>
        <v/>
      </c>
      <c r="AI14" s="27" t="str">
        <f t="shared" si="0"/>
        <v/>
      </c>
      <c r="AJ14" s="27" t="str">
        <f t="shared" si="0"/>
        <v/>
      </c>
      <c r="AK14" s="27" t="str">
        <f t="shared" si="0"/>
        <v/>
      </c>
      <c r="AL14" s="27" t="str">
        <f t="shared" si="0"/>
        <v/>
      </c>
      <c r="AM14" s="27" t="str">
        <f t="shared" si="0"/>
        <v/>
      </c>
      <c r="AN14" s="27" t="str">
        <f t="shared" si="0"/>
        <v/>
      </c>
      <c r="AO14" s="27" t="str">
        <f t="shared" si="0"/>
        <v/>
      </c>
      <c r="AP14" s="1"/>
      <c r="AQ14" s="28"/>
      <c r="AR14" s="29" t="s">
        <v>126</v>
      </c>
      <c r="AS14" s="30" t="str">
        <f t="shared" si="1"/>
        <v>---</v>
      </c>
      <c r="AT14" s="50" t="e">
        <f>VALUE(IF(AS14="---","",VLOOKUP(AS14,List1678345679102312131415161723456745689[],2,FALSE)))</f>
        <v>#VALUE!</v>
      </c>
      <c r="AU14" s="1" t="str">
        <f t="shared" si="2"/>
        <v>---</v>
      </c>
      <c r="AV14" s="1" t="e">
        <f>VALUE(IF(AU14="---","",VLOOKUP(AU14,List1678345679102312131415161723456745689[],2,FALSE)))</f>
        <v>#VALUE!</v>
      </c>
      <c r="AW14" s="1" t="str">
        <f t="shared" si="4"/>
        <v>---</v>
      </c>
      <c r="AX14" s="1" t="str">
        <f t="shared" si="3"/>
        <v>---</v>
      </c>
      <c r="AY14" s="1"/>
      <c r="AZ14" s="1"/>
      <c r="BA14" s="1"/>
      <c r="BB14" s="1"/>
      <c r="BC14" s="1"/>
      <c r="BD14" s="29" t="s">
        <v>126</v>
      </c>
      <c r="BE14" s="161" t="str">
        <f>IF(H14="---","",VLOOKUP(H14,List1678345679102312131415161723456745689[],2,FALSE))</f>
        <v/>
      </c>
      <c r="BF14" s="161" t="str">
        <f>IF(I14="---","",VLOOKUP(I14,List1678345679102312131415161723456745689[],2,FALSE))</f>
        <v/>
      </c>
      <c r="BG14" s="161" t="str">
        <f>IF(J14="---","",VLOOKUP(J14,List1678345679102312131415161723456745689[],2,FALSE))</f>
        <v/>
      </c>
      <c r="BH14" s="161" t="str">
        <f>IF(K14="---","",VLOOKUP(K14,List1678345679102312131415161723456745689[],2,FALSE))</f>
        <v/>
      </c>
      <c r="BI14" s="161" t="str">
        <f>IF(L14="---","",VLOOKUP(L14,List1678345679102312131415161723456745689[],2,FALSE))</f>
        <v/>
      </c>
      <c r="BJ14" s="161" t="str">
        <f>IF(M14="---","",VLOOKUP(M14,List1678345679102312131415161723456745689[],2,FALSE))</f>
        <v/>
      </c>
      <c r="BK14" s="161" t="str">
        <f>IF(N14="---","",VLOOKUP(N14,List1678345679102312131415161723456745689[],2,FALSE))</f>
        <v/>
      </c>
      <c r="BL14" s="161" t="str">
        <f>IF(O14="---","",VLOOKUP(O14,List1678345679102312131415161723456745689[],2,FALSE))</f>
        <v/>
      </c>
      <c r="BM14" s="161" t="str">
        <f>IF(P14="---","",VLOOKUP(P14,List1678345679102312131415161723456745689[],2,FALSE))</f>
        <v/>
      </c>
      <c r="BN14" s="161" t="str">
        <f>IF(Q14="---","",VLOOKUP(Q14,List1678345679102312131415161723456745689[],2,FALSE))</f>
        <v/>
      </c>
      <c r="BO14" s="161" t="str">
        <f>IF(R14="---","",VLOOKUP(R14,List1678345679102312131415161723456745689[],2,FALSE))</f>
        <v/>
      </c>
      <c r="BP14" s="29" t="s">
        <v>126</v>
      </c>
      <c r="BQ14" s="161" t="str">
        <f>IF(T14="---","",VLOOKUP(T14,List1678345679102312131415161723456745689[],2,FALSE))</f>
        <v/>
      </c>
      <c r="BR14" s="161" t="str">
        <f>IF(U14="---","",VLOOKUP(U14,List1678345679102312131415161723456745689[],2,FALSE))</f>
        <v/>
      </c>
      <c r="BS14" s="161" t="str">
        <f>IF(V14="---","",VLOOKUP(V14,List1678345679102312131415161723456745689[],2,FALSE))</f>
        <v/>
      </c>
      <c r="BT14" s="161" t="str">
        <f>IF(W14="---","",VLOOKUP(W14,List1678345679102312131415161723456745689[],2,FALSE))</f>
        <v/>
      </c>
      <c r="BU14" s="161" t="str">
        <f>IF(X14="---","",VLOOKUP(X14,List1678345679102312131415161723456745689[],2,FALSE))</f>
        <v/>
      </c>
      <c r="BV14" s="161" t="str">
        <f>IF(Y14="---","",VLOOKUP(Y14,List1678345679102312131415161723456745689[],2,FALSE))</f>
        <v/>
      </c>
      <c r="BW14" s="161" t="str">
        <f>IF(Z14="---","",VLOOKUP(Z14,List1678345679102312131415161723456745689[],2,FALSE))</f>
        <v/>
      </c>
      <c r="BX14" s="161" t="str">
        <f>IF(AA14="---","",VLOOKUP(AA14,List1678345679102312131415161723456745689[],2,FALSE))</f>
        <v/>
      </c>
      <c r="BY14" s="161" t="str">
        <f>IF(AB14="---","",VLOOKUP(AB14,List1678345679102312131415161723456745689[],2,FALSE))</f>
        <v/>
      </c>
      <c r="BZ14" s="161" t="str">
        <f>IF(AC14="---","",VLOOKUP(AC14,List1678345679102312131415161723456745689[],2,FALSE))</f>
        <v/>
      </c>
      <c r="CA14" s="8"/>
      <c r="CB14" s="1"/>
      <c r="CC14" s="8"/>
      <c r="CD14" s="1"/>
      <c r="CE14" s="8"/>
      <c r="CF14" s="1"/>
      <c r="CG14" s="8"/>
      <c r="CH14" s="1"/>
      <c r="CI14" s="8"/>
    </row>
    <row r="15" spans="2:87" ht="13.5" customHeight="1" thickBot="1">
      <c r="B15" s="283"/>
      <c r="C15" s="287" t="s">
        <v>127</v>
      </c>
      <c r="D15" s="288"/>
      <c r="E15" s="198" t="s">
        <v>128</v>
      </c>
      <c r="F15" s="198"/>
      <c r="G15" s="199"/>
      <c r="H15" s="367" t="s">
        <v>105</v>
      </c>
      <c r="I15" s="367" t="s">
        <v>105</v>
      </c>
      <c r="J15" s="367" t="s">
        <v>105</v>
      </c>
      <c r="K15" s="367" t="s">
        <v>105</v>
      </c>
      <c r="L15" s="367" t="s">
        <v>105</v>
      </c>
      <c r="M15" s="367" t="s">
        <v>105</v>
      </c>
      <c r="N15" s="25" t="s">
        <v>105</v>
      </c>
      <c r="O15" s="25" t="s">
        <v>105</v>
      </c>
      <c r="P15" s="25" t="s">
        <v>105</v>
      </c>
      <c r="Q15" s="25" t="s">
        <v>105</v>
      </c>
      <c r="R15" s="32" t="s">
        <v>105</v>
      </c>
      <c r="S15" s="1"/>
      <c r="T15" s="367" t="s">
        <v>105</v>
      </c>
      <c r="U15" s="367" t="s">
        <v>105</v>
      </c>
      <c r="V15" s="367" t="s">
        <v>105</v>
      </c>
      <c r="W15" s="367" t="s">
        <v>105</v>
      </c>
      <c r="X15" s="367" t="s">
        <v>105</v>
      </c>
      <c r="Y15" s="371" t="s">
        <v>105</v>
      </c>
      <c r="Z15" s="371" t="s">
        <v>105</v>
      </c>
      <c r="AA15" s="371" t="s">
        <v>105</v>
      </c>
      <c r="AB15" s="371" t="s">
        <v>105</v>
      </c>
      <c r="AC15" s="371" t="s">
        <v>105</v>
      </c>
      <c r="AD15" s="8"/>
      <c r="AE15" s="8"/>
      <c r="AF15" s="27" t="str">
        <f t="shared" si="0"/>
        <v/>
      </c>
      <c r="AG15" s="27" t="str">
        <f t="shared" si="0"/>
        <v/>
      </c>
      <c r="AH15" s="27" t="str">
        <f t="shared" si="0"/>
        <v/>
      </c>
      <c r="AI15" s="27" t="str">
        <f t="shared" si="0"/>
        <v/>
      </c>
      <c r="AJ15" s="27" t="str">
        <f t="shared" si="0"/>
        <v/>
      </c>
      <c r="AK15" s="27" t="str">
        <f t="shared" si="0"/>
        <v/>
      </c>
      <c r="AL15" s="27" t="str">
        <f t="shared" si="0"/>
        <v/>
      </c>
      <c r="AM15" s="27" t="str">
        <f t="shared" si="0"/>
        <v/>
      </c>
      <c r="AN15" s="27" t="str">
        <f t="shared" si="0"/>
        <v/>
      </c>
      <c r="AO15" s="27" t="str">
        <f t="shared" si="0"/>
        <v/>
      </c>
      <c r="AP15" s="1"/>
      <c r="AQ15" s="28"/>
      <c r="AR15" s="29" t="s">
        <v>129</v>
      </c>
      <c r="AS15" s="30" t="str">
        <f t="shared" si="1"/>
        <v>---</v>
      </c>
      <c r="AT15" s="50" t="e">
        <f>VALUE(IF(AS15="---","",VLOOKUP(AS15,List1678345679102312131415161723456745689[],2,FALSE)))</f>
        <v>#VALUE!</v>
      </c>
      <c r="AU15" s="1" t="str">
        <f t="shared" si="2"/>
        <v>---</v>
      </c>
      <c r="AV15" s="1" t="e">
        <f>VALUE(IF(AU15="---","",VLOOKUP(AU15,List1678345679102312131415161723456745689[],2,FALSE)))</f>
        <v>#VALUE!</v>
      </c>
      <c r="AW15" s="1" t="str">
        <f t="shared" si="4"/>
        <v>---</v>
      </c>
      <c r="AX15" s="1" t="str">
        <f t="shared" si="3"/>
        <v>---</v>
      </c>
      <c r="AY15" s="1"/>
      <c r="AZ15" s="1"/>
      <c r="BA15" s="1"/>
      <c r="BB15" s="1"/>
      <c r="BC15" s="1"/>
      <c r="BD15" s="29" t="s">
        <v>129</v>
      </c>
      <c r="BE15" s="161" t="str">
        <f>IF(H15="---","",VLOOKUP(H15,List1678345679102312131415161723456745689[],2,FALSE))</f>
        <v/>
      </c>
      <c r="BF15" s="161" t="str">
        <f>IF(I15="---","",VLOOKUP(I15,List1678345679102312131415161723456745689[],2,FALSE))</f>
        <v/>
      </c>
      <c r="BG15" s="161" t="str">
        <f>IF(J15="---","",VLOOKUP(J15,List1678345679102312131415161723456745689[],2,FALSE))</f>
        <v/>
      </c>
      <c r="BH15" s="161" t="str">
        <f>IF(K15="---","",VLOOKUP(K15,List1678345679102312131415161723456745689[],2,FALSE))</f>
        <v/>
      </c>
      <c r="BI15" s="161" t="str">
        <f>IF(L15="---","",VLOOKUP(L15,List1678345679102312131415161723456745689[],2,FALSE))</f>
        <v/>
      </c>
      <c r="BJ15" s="161" t="str">
        <f>IF(M15="---","",VLOOKUP(M15,List1678345679102312131415161723456745689[],2,FALSE))</f>
        <v/>
      </c>
      <c r="BK15" s="161" t="str">
        <f>IF(N15="---","",VLOOKUP(N15,List1678345679102312131415161723456745689[],2,FALSE))</f>
        <v/>
      </c>
      <c r="BL15" s="161" t="str">
        <f>IF(O15="---","",VLOOKUP(O15,List1678345679102312131415161723456745689[],2,FALSE))</f>
        <v/>
      </c>
      <c r="BM15" s="161" t="str">
        <f>IF(P15="---","",VLOOKUP(P15,List1678345679102312131415161723456745689[],2,FALSE))</f>
        <v/>
      </c>
      <c r="BN15" s="161" t="str">
        <f>IF(Q15="---","",VLOOKUP(Q15,List1678345679102312131415161723456745689[],2,FALSE))</f>
        <v/>
      </c>
      <c r="BO15" s="161" t="str">
        <f>IF(R15="---","",VLOOKUP(R15,List1678345679102312131415161723456745689[],2,FALSE))</f>
        <v/>
      </c>
      <c r="BP15" s="29" t="s">
        <v>129</v>
      </c>
      <c r="BQ15" s="161" t="str">
        <f>IF(T15="---","",VLOOKUP(T15,List1678345679102312131415161723456745689[],2,FALSE))</f>
        <v/>
      </c>
      <c r="BR15" s="161" t="str">
        <f>IF(U15="---","",VLOOKUP(U15,List1678345679102312131415161723456745689[],2,FALSE))</f>
        <v/>
      </c>
      <c r="BS15" s="161" t="str">
        <f>IF(V15="---","",VLOOKUP(V15,List1678345679102312131415161723456745689[],2,FALSE))</f>
        <v/>
      </c>
      <c r="BT15" s="161" t="str">
        <f>IF(W15="---","",VLOOKUP(W15,List1678345679102312131415161723456745689[],2,FALSE))</f>
        <v/>
      </c>
      <c r="BU15" s="161" t="str">
        <f>IF(X15="---","",VLOOKUP(X15,List1678345679102312131415161723456745689[],2,FALSE))</f>
        <v/>
      </c>
      <c r="BV15" s="161" t="str">
        <f>IF(Y15="---","",VLOOKUP(Y15,List1678345679102312131415161723456745689[],2,FALSE))</f>
        <v/>
      </c>
      <c r="BW15" s="161" t="str">
        <f>IF(Z15="---","",VLOOKUP(Z15,List1678345679102312131415161723456745689[],2,FALSE))</f>
        <v/>
      </c>
      <c r="BX15" s="161" t="str">
        <f>IF(AA15="---","",VLOOKUP(AA15,List1678345679102312131415161723456745689[],2,FALSE))</f>
        <v/>
      </c>
      <c r="BY15" s="161" t="str">
        <f>IF(AB15="---","",VLOOKUP(AB15,List1678345679102312131415161723456745689[],2,FALSE))</f>
        <v/>
      </c>
      <c r="BZ15" s="161" t="str">
        <f>IF(AC15="---","",VLOOKUP(AC15,List1678345679102312131415161723456745689[],2,FALSE))</f>
        <v/>
      </c>
      <c r="CA15" s="8"/>
      <c r="CB15" s="1"/>
      <c r="CC15" s="8"/>
      <c r="CD15" s="1"/>
      <c r="CE15" s="8"/>
      <c r="CF15" s="1"/>
      <c r="CG15" s="8"/>
      <c r="CH15" s="1"/>
      <c r="CI15" s="8"/>
    </row>
    <row r="16" spans="2:87" ht="13.5" customHeight="1" thickBot="1">
      <c r="B16" s="283"/>
      <c r="C16" s="287"/>
      <c r="D16" s="288"/>
      <c r="E16" s="198" t="s">
        <v>130</v>
      </c>
      <c r="F16" s="198"/>
      <c r="G16" s="199"/>
      <c r="H16" s="367" t="s">
        <v>105</v>
      </c>
      <c r="I16" s="367" t="s">
        <v>105</v>
      </c>
      <c r="J16" s="367" t="s">
        <v>105</v>
      </c>
      <c r="K16" s="367" t="s">
        <v>105</v>
      </c>
      <c r="L16" s="367" t="s">
        <v>105</v>
      </c>
      <c r="M16" s="367" t="s">
        <v>105</v>
      </c>
      <c r="N16" s="25" t="s">
        <v>105</v>
      </c>
      <c r="O16" s="25" t="s">
        <v>105</v>
      </c>
      <c r="P16" s="25" t="s">
        <v>105</v>
      </c>
      <c r="Q16" s="25" t="s">
        <v>105</v>
      </c>
      <c r="R16" s="32" t="s">
        <v>105</v>
      </c>
      <c r="S16" s="1"/>
      <c r="T16" s="367" t="s">
        <v>105</v>
      </c>
      <c r="U16" s="367" t="s">
        <v>105</v>
      </c>
      <c r="V16" s="367" t="s">
        <v>105</v>
      </c>
      <c r="W16" s="367" t="s">
        <v>105</v>
      </c>
      <c r="X16" s="367" t="s">
        <v>105</v>
      </c>
      <c r="Y16" s="371" t="s">
        <v>105</v>
      </c>
      <c r="Z16" s="371" t="s">
        <v>105</v>
      </c>
      <c r="AA16" s="371" t="s">
        <v>105</v>
      </c>
      <c r="AB16" s="371" t="s">
        <v>105</v>
      </c>
      <c r="AC16" s="371" t="s">
        <v>105</v>
      </c>
      <c r="AD16" s="8"/>
      <c r="AE16" s="8"/>
      <c r="AF16" s="27" t="str">
        <f t="shared" si="0"/>
        <v/>
      </c>
      <c r="AG16" s="27" t="str">
        <f t="shared" si="0"/>
        <v/>
      </c>
      <c r="AH16" s="27" t="str">
        <f t="shared" si="0"/>
        <v/>
      </c>
      <c r="AI16" s="27" t="str">
        <f t="shared" si="0"/>
        <v/>
      </c>
      <c r="AJ16" s="27" t="str">
        <f t="shared" si="0"/>
        <v/>
      </c>
      <c r="AK16" s="27" t="str">
        <f t="shared" si="0"/>
        <v/>
      </c>
      <c r="AL16" s="27" t="str">
        <f t="shared" si="0"/>
        <v/>
      </c>
      <c r="AM16" s="27" t="str">
        <f t="shared" si="0"/>
        <v/>
      </c>
      <c r="AN16" s="27" t="str">
        <f t="shared" si="0"/>
        <v/>
      </c>
      <c r="AO16" s="27" t="str">
        <f t="shared" si="0"/>
        <v/>
      </c>
      <c r="AP16" s="1"/>
      <c r="AQ16" s="28"/>
      <c r="AR16" s="29" t="s">
        <v>131</v>
      </c>
      <c r="AS16" s="30" t="str">
        <f t="shared" si="1"/>
        <v>---</v>
      </c>
      <c r="AT16" s="50" t="e">
        <f>VALUE(IF(AS16="---","",VLOOKUP(AS16,List1678345679102312131415161723456745689[],2,FALSE)))</f>
        <v>#VALUE!</v>
      </c>
      <c r="AU16" s="1" t="str">
        <f t="shared" si="2"/>
        <v>---</v>
      </c>
      <c r="AV16" s="1" t="e">
        <f>VALUE(IF(AU16="---","",VLOOKUP(AU16,List1678345679102312131415161723456745689[],2,FALSE)))</f>
        <v>#VALUE!</v>
      </c>
      <c r="AW16" s="1" t="str">
        <f t="shared" si="4"/>
        <v>---</v>
      </c>
      <c r="AX16" s="1" t="str">
        <f t="shared" si="3"/>
        <v>---</v>
      </c>
      <c r="AY16" s="1"/>
      <c r="AZ16" s="1"/>
      <c r="BA16" s="1"/>
      <c r="BB16" s="1"/>
      <c r="BC16" s="1"/>
      <c r="BD16" s="29" t="s">
        <v>131</v>
      </c>
      <c r="BE16" s="161" t="str">
        <f>IF(H16="---","",VLOOKUP(H16,List1678345679102312131415161723456745689[],2,FALSE))</f>
        <v/>
      </c>
      <c r="BF16" s="161" t="str">
        <f>IF(I16="---","",VLOOKUP(I16,List1678345679102312131415161723456745689[],2,FALSE))</f>
        <v/>
      </c>
      <c r="BG16" s="161" t="str">
        <f>IF(J16="---","",VLOOKUP(J16,List1678345679102312131415161723456745689[],2,FALSE))</f>
        <v/>
      </c>
      <c r="BH16" s="161" t="str">
        <f>IF(K16="---","",VLOOKUP(K16,List1678345679102312131415161723456745689[],2,FALSE))</f>
        <v/>
      </c>
      <c r="BI16" s="161" t="str">
        <f>IF(L16="---","",VLOOKUP(L16,List1678345679102312131415161723456745689[],2,FALSE))</f>
        <v/>
      </c>
      <c r="BJ16" s="161" t="str">
        <f>IF(M16="---","",VLOOKUP(M16,List1678345679102312131415161723456745689[],2,FALSE))</f>
        <v/>
      </c>
      <c r="BK16" s="161" t="str">
        <f>IF(N16="---","",VLOOKUP(N16,List1678345679102312131415161723456745689[],2,FALSE))</f>
        <v/>
      </c>
      <c r="BL16" s="161" t="str">
        <f>IF(O16="---","",VLOOKUP(O16,List1678345679102312131415161723456745689[],2,FALSE))</f>
        <v/>
      </c>
      <c r="BM16" s="161" t="str">
        <f>IF(P16="---","",VLOOKUP(P16,List1678345679102312131415161723456745689[],2,FALSE))</f>
        <v/>
      </c>
      <c r="BN16" s="161" t="str">
        <f>IF(Q16="---","",VLOOKUP(Q16,List1678345679102312131415161723456745689[],2,FALSE))</f>
        <v/>
      </c>
      <c r="BO16" s="161" t="str">
        <f>IF(R16="---","",VLOOKUP(R16,List1678345679102312131415161723456745689[],2,FALSE))</f>
        <v/>
      </c>
      <c r="BP16" s="29" t="s">
        <v>131</v>
      </c>
      <c r="BQ16" s="161" t="str">
        <f>IF(T16="---","",VLOOKUP(T16,List1678345679102312131415161723456745689[],2,FALSE))</f>
        <v/>
      </c>
      <c r="BR16" s="161" t="str">
        <f>IF(U16="---","",VLOOKUP(U16,List1678345679102312131415161723456745689[],2,FALSE))</f>
        <v/>
      </c>
      <c r="BS16" s="161" t="str">
        <f>IF(V16="---","",VLOOKUP(V16,List1678345679102312131415161723456745689[],2,FALSE))</f>
        <v/>
      </c>
      <c r="BT16" s="161" t="str">
        <f>IF(W16="---","",VLOOKUP(W16,List1678345679102312131415161723456745689[],2,FALSE))</f>
        <v/>
      </c>
      <c r="BU16" s="161" t="str">
        <f>IF(X16="---","",VLOOKUP(X16,List1678345679102312131415161723456745689[],2,FALSE))</f>
        <v/>
      </c>
      <c r="BV16" s="161" t="str">
        <f>IF(Y16="---","",VLOOKUP(Y16,List1678345679102312131415161723456745689[],2,FALSE))</f>
        <v/>
      </c>
      <c r="BW16" s="161" t="str">
        <f>IF(Z16="---","",VLOOKUP(Z16,List1678345679102312131415161723456745689[],2,FALSE))</f>
        <v/>
      </c>
      <c r="BX16" s="161" t="str">
        <f>IF(AA16="---","",VLOOKUP(AA16,List1678345679102312131415161723456745689[],2,FALSE))</f>
        <v/>
      </c>
      <c r="BY16" s="161" t="str">
        <f>IF(AB16="---","",VLOOKUP(AB16,List1678345679102312131415161723456745689[],2,FALSE))</f>
        <v/>
      </c>
      <c r="BZ16" s="161" t="str">
        <f>IF(AC16="---","",VLOOKUP(AC16,List1678345679102312131415161723456745689[],2,FALSE))</f>
        <v/>
      </c>
      <c r="CA16" s="8"/>
      <c r="CB16" s="1"/>
      <c r="CC16" s="8"/>
      <c r="CD16" s="1"/>
      <c r="CE16" s="8"/>
      <c r="CF16" s="1"/>
      <c r="CG16" s="8"/>
      <c r="CH16" s="1"/>
      <c r="CI16" s="8"/>
    </row>
    <row r="17" spans="2:86" s="211" customFormat="1" ht="13.5" customHeight="1" thickBot="1">
      <c r="B17" s="283"/>
      <c r="C17" s="287"/>
      <c r="D17" s="288"/>
      <c r="E17" s="198" t="s">
        <v>132</v>
      </c>
      <c r="F17" s="198"/>
      <c r="G17" s="199"/>
      <c r="H17" s="367" t="s">
        <v>105</v>
      </c>
      <c r="I17" s="367" t="s">
        <v>105</v>
      </c>
      <c r="J17" s="367" t="s">
        <v>105</v>
      </c>
      <c r="K17" s="367" t="s">
        <v>105</v>
      </c>
      <c r="L17" s="367" t="s">
        <v>105</v>
      </c>
      <c r="M17" s="367" t="s">
        <v>105</v>
      </c>
      <c r="N17" s="25" t="s">
        <v>105</v>
      </c>
      <c r="O17" s="25" t="s">
        <v>105</v>
      </c>
      <c r="P17" s="25" t="s">
        <v>105</v>
      </c>
      <c r="Q17" s="25" t="s">
        <v>105</v>
      </c>
      <c r="R17" s="32" t="s">
        <v>105</v>
      </c>
      <c r="S17" s="1"/>
      <c r="T17" s="367" t="s">
        <v>105</v>
      </c>
      <c r="U17" s="367" t="s">
        <v>105</v>
      </c>
      <c r="V17" s="367" t="s">
        <v>105</v>
      </c>
      <c r="W17" s="367" t="s">
        <v>105</v>
      </c>
      <c r="X17" s="367" t="s">
        <v>105</v>
      </c>
      <c r="Y17" s="371" t="s">
        <v>105</v>
      </c>
      <c r="Z17" s="371" t="s">
        <v>105</v>
      </c>
      <c r="AA17" s="371" t="s">
        <v>105</v>
      </c>
      <c r="AB17" s="371" t="s">
        <v>105</v>
      </c>
      <c r="AC17" s="371" t="s">
        <v>105</v>
      </c>
      <c r="AD17" s="8"/>
      <c r="AE17" s="8"/>
      <c r="AF17" s="27" t="str">
        <f t="shared" si="0"/>
        <v/>
      </c>
      <c r="AG17" s="27" t="str">
        <f t="shared" si="0"/>
        <v/>
      </c>
      <c r="AH17" s="27" t="str">
        <f t="shared" si="0"/>
        <v/>
      </c>
      <c r="AI17" s="27" t="str">
        <f t="shared" si="0"/>
        <v/>
      </c>
      <c r="AJ17" s="27" t="str">
        <f t="shared" si="0"/>
        <v/>
      </c>
      <c r="AK17" s="27" t="str">
        <f t="shared" si="0"/>
        <v/>
      </c>
      <c r="AL17" s="27" t="str">
        <f t="shared" si="0"/>
        <v/>
      </c>
      <c r="AM17" s="27" t="str">
        <f t="shared" si="0"/>
        <v/>
      </c>
      <c r="AN17" s="27" t="str">
        <f t="shared" si="0"/>
        <v/>
      </c>
      <c r="AO17" s="27" t="str">
        <f t="shared" si="0"/>
        <v/>
      </c>
      <c r="AP17" s="1"/>
      <c r="AQ17" s="28"/>
      <c r="AR17" s="29" t="s">
        <v>133</v>
      </c>
      <c r="AS17" s="30" t="str">
        <f t="shared" si="1"/>
        <v>---</v>
      </c>
      <c r="AT17" s="50" t="e">
        <f>VALUE(IF(AS17="---","",VLOOKUP(AS17,List1678345679102312131415161723456745689[],2,FALSE)))</f>
        <v>#VALUE!</v>
      </c>
      <c r="AU17" s="1" t="str">
        <f t="shared" si="2"/>
        <v>---</v>
      </c>
      <c r="AV17" s="1" t="e">
        <f>VALUE(IF(AU17="---","",VLOOKUP(AU17,List1678345679102312131415161723456745689[],2,FALSE)))</f>
        <v>#VALUE!</v>
      </c>
      <c r="AW17" s="1" t="str">
        <f t="shared" si="4"/>
        <v>---</v>
      </c>
      <c r="AX17" s="1" t="str">
        <f t="shared" si="3"/>
        <v>---</v>
      </c>
      <c r="AY17" s="1"/>
      <c r="AZ17" s="8"/>
      <c r="BA17" s="8"/>
      <c r="BB17" s="1"/>
      <c r="BC17" s="1"/>
      <c r="BD17" s="29" t="s">
        <v>133</v>
      </c>
      <c r="BE17" s="161" t="str">
        <f>IF(H17="---","",VLOOKUP(H17,List1678345679102312131415161723456745689[],2,FALSE))</f>
        <v/>
      </c>
      <c r="BF17" s="161" t="str">
        <f>IF(I17="---","",VLOOKUP(I17,List1678345679102312131415161723456745689[],2,FALSE))</f>
        <v/>
      </c>
      <c r="BG17" s="161" t="str">
        <f>IF(J17="---","",VLOOKUP(J17,List1678345679102312131415161723456745689[],2,FALSE))</f>
        <v/>
      </c>
      <c r="BH17" s="161" t="str">
        <f>IF(K17="---","",VLOOKUP(K17,List1678345679102312131415161723456745689[],2,FALSE))</f>
        <v/>
      </c>
      <c r="BI17" s="161" t="str">
        <f>IF(L17="---","",VLOOKUP(L17,List1678345679102312131415161723456745689[],2,FALSE))</f>
        <v/>
      </c>
      <c r="BJ17" s="161" t="str">
        <f>IF(M17="---","",VLOOKUP(M17,List1678345679102312131415161723456745689[],2,FALSE))</f>
        <v/>
      </c>
      <c r="BK17" s="161" t="str">
        <f>IF(N17="---","",VLOOKUP(N17,List1678345679102312131415161723456745689[],2,FALSE))</f>
        <v/>
      </c>
      <c r="BL17" s="161" t="str">
        <f>IF(O17="---","",VLOOKUP(O17,List1678345679102312131415161723456745689[],2,FALSE))</f>
        <v/>
      </c>
      <c r="BM17" s="161" t="str">
        <f>IF(P17="---","",VLOOKUP(P17,List1678345679102312131415161723456745689[],2,FALSE))</f>
        <v/>
      </c>
      <c r="BN17" s="161" t="str">
        <f>IF(Q17="---","",VLOOKUP(Q17,List1678345679102312131415161723456745689[],2,FALSE))</f>
        <v/>
      </c>
      <c r="BO17" s="161" t="str">
        <f>IF(R17="---","",VLOOKUP(R17,List1678345679102312131415161723456745689[],2,FALSE))</f>
        <v/>
      </c>
      <c r="BP17" s="29" t="s">
        <v>133</v>
      </c>
      <c r="BQ17" s="161" t="str">
        <f>IF(T17="---","",VLOOKUP(T17,List1678345679102312131415161723456745689[],2,FALSE))</f>
        <v/>
      </c>
      <c r="BR17" s="161" t="str">
        <f>IF(U17="---","",VLOOKUP(U17,List1678345679102312131415161723456745689[],2,FALSE))</f>
        <v/>
      </c>
      <c r="BS17" s="161" t="str">
        <f>IF(V17="---","",VLOOKUP(V17,List1678345679102312131415161723456745689[],2,FALSE))</f>
        <v/>
      </c>
      <c r="BT17" s="161" t="str">
        <f>IF(W17="---","",VLOOKUP(W17,List1678345679102312131415161723456745689[],2,FALSE))</f>
        <v/>
      </c>
      <c r="BU17" s="161" t="str">
        <f>IF(X17="---","",VLOOKUP(X17,List1678345679102312131415161723456745689[],2,FALSE))</f>
        <v/>
      </c>
      <c r="BV17" s="161" t="str">
        <f>IF(Y17="---","",VLOOKUP(Y17,List1678345679102312131415161723456745689[],2,FALSE))</f>
        <v/>
      </c>
      <c r="BW17" s="161" t="str">
        <f>IF(Z17="---","",VLOOKUP(Z17,List1678345679102312131415161723456745689[],2,FALSE))</f>
        <v/>
      </c>
      <c r="BX17" s="161" t="str">
        <f>IF(AA17="---","",VLOOKUP(AA17,List1678345679102312131415161723456745689[],2,FALSE))</f>
        <v/>
      </c>
      <c r="BY17" s="161" t="str">
        <f>IF(AB17="---","",VLOOKUP(AB17,List1678345679102312131415161723456745689[],2,FALSE))</f>
        <v/>
      </c>
      <c r="BZ17" s="161" t="str">
        <f>IF(AC17="---","",VLOOKUP(AC17,List1678345679102312131415161723456745689[],2,FALSE))</f>
        <v/>
      </c>
      <c r="CA17" s="8"/>
      <c r="CB17" s="1"/>
      <c r="CC17" s="8"/>
      <c r="CD17" s="1"/>
      <c r="CE17" s="8"/>
      <c r="CF17" s="1"/>
      <c r="CG17" s="8"/>
      <c r="CH17" s="1"/>
    </row>
    <row r="18" spans="2:86" s="211" customFormat="1" ht="13.5" customHeight="1" thickBot="1">
      <c r="B18" s="283"/>
      <c r="C18" s="287" t="s">
        <v>134</v>
      </c>
      <c r="D18" s="288"/>
      <c r="E18" s="198" t="s">
        <v>135</v>
      </c>
      <c r="F18" s="198"/>
      <c r="G18" s="199"/>
      <c r="H18" s="367" t="s">
        <v>105</v>
      </c>
      <c r="I18" s="367" t="s">
        <v>105</v>
      </c>
      <c r="J18" s="367" t="s">
        <v>105</v>
      </c>
      <c r="K18" s="367" t="s">
        <v>105</v>
      </c>
      <c r="L18" s="367" t="s">
        <v>105</v>
      </c>
      <c r="M18" s="367" t="s">
        <v>105</v>
      </c>
      <c r="N18" s="25" t="s">
        <v>105</v>
      </c>
      <c r="O18" s="25" t="s">
        <v>105</v>
      </c>
      <c r="P18" s="25" t="s">
        <v>105</v>
      </c>
      <c r="Q18" s="25" t="s">
        <v>105</v>
      </c>
      <c r="R18" s="32" t="s">
        <v>105</v>
      </c>
      <c r="S18" s="1"/>
      <c r="T18" s="367" t="s">
        <v>105</v>
      </c>
      <c r="U18" s="367" t="s">
        <v>105</v>
      </c>
      <c r="V18" s="367" t="s">
        <v>105</v>
      </c>
      <c r="W18" s="367" t="s">
        <v>105</v>
      </c>
      <c r="X18" s="367" t="s">
        <v>105</v>
      </c>
      <c r="Y18" s="371" t="s">
        <v>105</v>
      </c>
      <c r="Z18" s="371" t="s">
        <v>105</v>
      </c>
      <c r="AA18" s="371" t="s">
        <v>105</v>
      </c>
      <c r="AB18" s="371" t="s">
        <v>105</v>
      </c>
      <c r="AC18" s="371" t="s">
        <v>105</v>
      </c>
      <c r="AD18" s="8"/>
      <c r="AE18" s="8"/>
      <c r="AF18" s="27" t="str">
        <f t="shared" si="0"/>
        <v/>
      </c>
      <c r="AG18" s="27" t="str">
        <f t="shared" si="0"/>
        <v/>
      </c>
      <c r="AH18" s="27" t="str">
        <f t="shared" si="0"/>
        <v/>
      </c>
      <c r="AI18" s="27" t="str">
        <f t="shared" si="0"/>
        <v/>
      </c>
      <c r="AJ18" s="27" t="str">
        <f t="shared" si="0"/>
        <v/>
      </c>
      <c r="AK18" s="27" t="str">
        <f t="shared" si="0"/>
        <v/>
      </c>
      <c r="AL18" s="27" t="str">
        <f t="shared" si="0"/>
        <v/>
      </c>
      <c r="AM18" s="27" t="str">
        <f t="shared" si="0"/>
        <v/>
      </c>
      <c r="AN18" s="27" t="str">
        <f t="shared" si="0"/>
        <v/>
      </c>
      <c r="AO18" s="27" t="str">
        <f t="shared" si="0"/>
        <v/>
      </c>
      <c r="AP18" s="1"/>
      <c r="AQ18" s="28"/>
      <c r="AR18" s="29" t="s">
        <v>136</v>
      </c>
      <c r="AS18" s="30" t="str">
        <f t="shared" si="1"/>
        <v>---</v>
      </c>
      <c r="AT18" s="50" t="e">
        <f>VALUE(IF(AS18="---","",VLOOKUP(AS18,List1678345679102312131415161723456745689[],2,FALSE)))</f>
        <v>#VALUE!</v>
      </c>
      <c r="AU18" s="1" t="str">
        <f t="shared" si="2"/>
        <v>---</v>
      </c>
      <c r="AV18" s="1" t="e">
        <f>VALUE(IF(AU18="---","",VLOOKUP(AU18,List1678345679102312131415161723456745689[],2,FALSE)))</f>
        <v>#VALUE!</v>
      </c>
      <c r="AW18" s="1" t="str">
        <f t="shared" si="4"/>
        <v>---</v>
      </c>
      <c r="AX18" s="1" t="str">
        <f t="shared" si="3"/>
        <v>---</v>
      </c>
      <c r="AY18" s="1"/>
      <c r="AZ18" s="8"/>
      <c r="BA18" s="8"/>
      <c r="BB18" s="1"/>
      <c r="BC18" s="1"/>
      <c r="BD18" s="29" t="s">
        <v>136</v>
      </c>
      <c r="BE18" s="161" t="str">
        <f>IF(H18="---","",VLOOKUP(H18,List1678345679102312131415161723456745689[],2,FALSE))</f>
        <v/>
      </c>
      <c r="BF18" s="161" t="str">
        <f>IF(I18="---","",VLOOKUP(I18,List1678345679102312131415161723456745689[],2,FALSE))</f>
        <v/>
      </c>
      <c r="BG18" s="161" t="str">
        <f>IF(J18="---","",VLOOKUP(J18,List1678345679102312131415161723456745689[],2,FALSE))</f>
        <v/>
      </c>
      <c r="BH18" s="161" t="str">
        <f>IF(K18="---","",VLOOKUP(K18,List1678345679102312131415161723456745689[],2,FALSE))</f>
        <v/>
      </c>
      <c r="BI18" s="161" t="str">
        <f>IF(L18="---","",VLOOKUP(L18,List1678345679102312131415161723456745689[],2,FALSE))</f>
        <v/>
      </c>
      <c r="BJ18" s="161" t="str">
        <f>IF(M18="---","",VLOOKUP(M18,List1678345679102312131415161723456745689[],2,FALSE))</f>
        <v/>
      </c>
      <c r="BK18" s="161" t="str">
        <f>IF(N18="---","",VLOOKUP(N18,List1678345679102312131415161723456745689[],2,FALSE))</f>
        <v/>
      </c>
      <c r="BL18" s="161" t="str">
        <f>IF(O18="---","",VLOOKUP(O18,List1678345679102312131415161723456745689[],2,FALSE))</f>
        <v/>
      </c>
      <c r="BM18" s="161" t="str">
        <f>IF(P18="---","",VLOOKUP(P18,List1678345679102312131415161723456745689[],2,FALSE))</f>
        <v/>
      </c>
      <c r="BN18" s="161" t="str">
        <f>IF(Q18="---","",VLOOKUP(Q18,List1678345679102312131415161723456745689[],2,FALSE))</f>
        <v/>
      </c>
      <c r="BO18" s="161" t="str">
        <f>IF(R18="---","",VLOOKUP(R18,List1678345679102312131415161723456745689[],2,FALSE))</f>
        <v/>
      </c>
      <c r="BP18" s="29" t="s">
        <v>136</v>
      </c>
      <c r="BQ18" s="161" t="str">
        <f>IF(T18="---","",VLOOKUP(T18,List1678345679102312131415161723456745689[],2,FALSE))</f>
        <v/>
      </c>
      <c r="BR18" s="161" t="str">
        <f>IF(U18="---","",VLOOKUP(U18,List1678345679102312131415161723456745689[],2,FALSE))</f>
        <v/>
      </c>
      <c r="BS18" s="161" t="str">
        <f>IF(V18="---","",VLOOKUP(V18,List1678345679102312131415161723456745689[],2,FALSE))</f>
        <v/>
      </c>
      <c r="BT18" s="161" t="str">
        <f>IF(W18="---","",VLOOKUP(W18,List1678345679102312131415161723456745689[],2,FALSE))</f>
        <v/>
      </c>
      <c r="BU18" s="161" t="str">
        <f>IF(X18="---","",VLOOKUP(X18,List1678345679102312131415161723456745689[],2,FALSE))</f>
        <v/>
      </c>
      <c r="BV18" s="161" t="str">
        <f>IF(Y18="---","",VLOOKUP(Y18,List1678345679102312131415161723456745689[],2,FALSE))</f>
        <v/>
      </c>
      <c r="BW18" s="161" t="str">
        <f>IF(Z18="---","",VLOOKUP(Z18,List1678345679102312131415161723456745689[],2,FALSE))</f>
        <v/>
      </c>
      <c r="BX18" s="161" t="str">
        <f>IF(AA18="---","",VLOOKUP(AA18,List1678345679102312131415161723456745689[],2,FALSE))</f>
        <v/>
      </c>
      <c r="BY18" s="161" t="str">
        <f>IF(AB18="---","",VLOOKUP(AB18,List1678345679102312131415161723456745689[],2,FALSE))</f>
        <v/>
      </c>
      <c r="BZ18" s="161" t="str">
        <f>IF(AC18="---","",VLOOKUP(AC18,List1678345679102312131415161723456745689[],2,FALSE))</f>
        <v/>
      </c>
      <c r="CA18" s="8"/>
      <c r="CB18" s="1"/>
      <c r="CC18" s="8"/>
      <c r="CD18" s="1"/>
      <c r="CE18" s="8"/>
      <c r="CF18" s="1"/>
      <c r="CG18" s="8"/>
      <c r="CH18" s="1"/>
    </row>
    <row r="19" spans="2:86" s="211" customFormat="1" ht="13.5" customHeight="1" thickBot="1">
      <c r="B19" s="283"/>
      <c r="C19" s="287"/>
      <c r="D19" s="288"/>
      <c r="E19" s="198" t="s">
        <v>137</v>
      </c>
      <c r="F19" s="198"/>
      <c r="G19" s="199"/>
      <c r="H19" s="367" t="s">
        <v>105</v>
      </c>
      <c r="I19" s="367" t="s">
        <v>105</v>
      </c>
      <c r="J19" s="367" t="s">
        <v>105</v>
      </c>
      <c r="K19" s="367" t="s">
        <v>105</v>
      </c>
      <c r="L19" s="367" t="s">
        <v>105</v>
      </c>
      <c r="M19" s="367" t="s">
        <v>105</v>
      </c>
      <c r="N19" s="25" t="s">
        <v>105</v>
      </c>
      <c r="O19" s="25" t="s">
        <v>105</v>
      </c>
      <c r="P19" s="25" t="s">
        <v>105</v>
      </c>
      <c r="Q19" s="25" t="s">
        <v>105</v>
      </c>
      <c r="R19" s="32" t="s">
        <v>105</v>
      </c>
      <c r="S19" s="1"/>
      <c r="T19" s="367" t="s">
        <v>105</v>
      </c>
      <c r="U19" s="367" t="s">
        <v>105</v>
      </c>
      <c r="V19" s="367" t="s">
        <v>105</v>
      </c>
      <c r="W19" s="367" t="s">
        <v>105</v>
      </c>
      <c r="X19" s="367" t="s">
        <v>105</v>
      </c>
      <c r="Y19" s="371" t="s">
        <v>105</v>
      </c>
      <c r="Z19" s="371" t="s">
        <v>105</v>
      </c>
      <c r="AA19" s="371" t="s">
        <v>105</v>
      </c>
      <c r="AB19" s="371" t="s">
        <v>105</v>
      </c>
      <c r="AC19" s="371" t="s">
        <v>105</v>
      </c>
      <c r="AD19" s="8"/>
      <c r="AE19" s="8"/>
      <c r="AF19" s="27" t="str">
        <f t="shared" si="0"/>
        <v/>
      </c>
      <c r="AG19" s="27" t="str">
        <f t="shared" si="0"/>
        <v/>
      </c>
      <c r="AH19" s="27" t="str">
        <f t="shared" si="0"/>
        <v/>
      </c>
      <c r="AI19" s="27" t="str">
        <f t="shared" si="0"/>
        <v/>
      </c>
      <c r="AJ19" s="27" t="str">
        <f t="shared" si="0"/>
        <v/>
      </c>
      <c r="AK19" s="27" t="str">
        <f t="shared" si="0"/>
        <v/>
      </c>
      <c r="AL19" s="27" t="str">
        <f t="shared" si="0"/>
        <v/>
      </c>
      <c r="AM19" s="27" t="str">
        <f t="shared" si="0"/>
        <v/>
      </c>
      <c r="AN19" s="27" t="str">
        <f t="shared" si="0"/>
        <v/>
      </c>
      <c r="AO19" s="27" t="str">
        <f t="shared" si="0"/>
        <v/>
      </c>
      <c r="AP19" s="1"/>
      <c r="AQ19" s="28"/>
      <c r="AR19" s="29" t="s">
        <v>138</v>
      </c>
      <c r="AS19" s="30" t="str">
        <f t="shared" si="1"/>
        <v>---</v>
      </c>
      <c r="AT19" s="50" t="e">
        <f>VALUE(IF(AS19="---","",VLOOKUP(AS19,List1678345679102312131415161723456745689[],2,FALSE)))</f>
        <v>#VALUE!</v>
      </c>
      <c r="AU19" s="1" t="str">
        <f t="shared" si="2"/>
        <v>---</v>
      </c>
      <c r="AV19" s="1" t="e">
        <f>VALUE(IF(AU19="---","",VLOOKUP(AU19,List1678345679102312131415161723456745689[],2,FALSE)))</f>
        <v>#VALUE!</v>
      </c>
      <c r="AW19" s="1" t="str">
        <f t="shared" si="4"/>
        <v>---</v>
      </c>
      <c r="AX19" s="1" t="str">
        <f t="shared" si="3"/>
        <v>---</v>
      </c>
      <c r="AY19" s="1"/>
      <c r="AZ19" s="8"/>
      <c r="BA19" s="8"/>
      <c r="BB19" s="1"/>
      <c r="BC19" s="1"/>
      <c r="BD19" s="29" t="s">
        <v>138</v>
      </c>
      <c r="BE19" s="161" t="str">
        <f>IF(H19="---","",VLOOKUP(H19,List1678345679102312131415161723456745689[],2,FALSE))</f>
        <v/>
      </c>
      <c r="BF19" s="161" t="str">
        <f>IF(I19="---","",VLOOKUP(I19,List1678345679102312131415161723456745689[],2,FALSE))</f>
        <v/>
      </c>
      <c r="BG19" s="161" t="str">
        <f>IF(J19="---","",VLOOKUP(J19,List1678345679102312131415161723456745689[],2,FALSE))</f>
        <v/>
      </c>
      <c r="BH19" s="161" t="str">
        <f>IF(K19="---","",VLOOKUP(K19,List1678345679102312131415161723456745689[],2,FALSE))</f>
        <v/>
      </c>
      <c r="BI19" s="161" t="str">
        <f>IF(L19="---","",VLOOKUP(L19,List1678345679102312131415161723456745689[],2,FALSE))</f>
        <v/>
      </c>
      <c r="BJ19" s="161" t="str">
        <f>IF(M19="---","",VLOOKUP(M19,List1678345679102312131415161723456745689[],2,FALSE))</f>
        <v/>
      </c>
      <c r="BK19" s="161" t="str">
        <f>IF(N19="---","",VLOOKUP(N19,List1678345679102312131415161723456745689[],2,FALSE))</f>
        <v/>
      </c>
      <c r="BL19" s="161" t="str">
        <f>IF(O19="---","",VLOOKUP(O19,List1678345679102312131415161723456745689[],2,FALSE))</f>
        <v/>
      </c>
      <c r="BM19" s="161" t="str">
        <f>IF(P19="---","",VLOOKUP(P19,List1678345679102312131415161723456745689[],2,FALSE))</f>
        <v/>
      </c>
      <c r="BN19" s="161" t="str">
        <f>IF(Q19="---","",VLOOKUP(Q19,List1678345679102312131415161723456745689[],2,FALSE))</f>
        <v/>
      </c>
      <c r="BO19" s="161" t="str">
        <f>IF(R19="---","",VLOOKUP(R19,List1678345679102312131415161723456745689[],2,FALSE))</f>
        <v/>
      </c>
      <c r="BP19" s="29" t="s">
        <v>138</v>
      </c>
      <c r="BQ19" s="161" t="str">
        <f>IF(T19="---","",VLOOKUP(T19,List1678345679102312131415161723456745689[],2,FALSE))</f>
        <v/>
      </c>
      <c r="BR19" s="161" t="str">
        <f>IF(U19="---","",VLOOKUP(U19,List1678345679102312131415161723456745689[],2,FALSE))</f>
        <v/>
      </c>
      <c r="BS19" s="161" t="str">
        <f>IF(V19="---","",VLOOKUP(V19,List1678345679102312131415161723456745689[],2,FALSE))</f>
        <v/>
      </c>
      <c r="BT19" s="161" t="str">
        <f>IF(W19="---","",VLOOKUP(W19,List1678345679102312131415161723456745689[],2,FALSE))</f>
        <v/>
      </c>
      <c r="BU19" s="161" t="str">
        <f>IF(X19="---","",VLOOKUP(X19,List1678345679102312131415161723456745689[],2,FALSE))</f>
        <v/>
      </c>
      <c r="BV19" s="161" t="str">
        <f>IF(Y19="---","",VLOOKUP(Y19,List1678345679102312131415161723456745689[],2,FALSE))</f>
        <v/>
      </c>
      <c r="BW19" s="161" t="str">
        <f>IF(Z19="---","",VLOOKUP(Z19,List1678345679102312131415161723456745689[],2,FALSE))</f>
        <v/>
      </c>
      <c r="BX19" s="161" t="str">
        <f>IF(AA19="---","",VLOOKUP(AA19,List1678345679102312131415161723456745689[],2,FALSE))</f>
        <v/>
      </c>
      <c r="BY19" s="161" t="str">
        <f>IF(AB19="---","",VLOOKUP(AB19,List1678345679102312131415161723456745689[],2,FALSE))</f>
        <v/>
      </c>
      <c r="BZ19" s="161" t="str">
        <f>IF(AC19="---","",VLOOKUP(AC19,List1678345679102312131415161723456745689[],2,FALSE))</f>
        <v/>
      </c>
      <c r="CA19" s="8"/>
      <c r="CB19" s="1"/>
      <c r="CC19" s="8"/>
      <c r="CD19" s="1"/>
      <c r="CE19" s="8"/>
      <c r="CF19" s="1"/>
      <c r="CG19" s="8"/>
      <c r="CH19" s="1"/>
    </row>
    <row r="20" spans="2:86" s="211" customFormat="1" ht="13.5" customHeight="1" thickBot="1">
      <c r="B20" s="283"/>
      <c r="C20" s="287"/>
      <c r="D20" s="288"/>
      <c r="E20" s="198" t="s">
        <v>139</v>
      </c>
      <c r="F20" s="198"/>
      <c r="G20" s="199"/>
      <c r="H20" s="367" t="s">
        <v>105</v>
      </c>
      <c r="I20" s="367" t="s">
        <v>105</v>
      </c>
      <c r="J20" s="367" t="s">
        <v>105</v>
      </c>
      <c r="K20" s="367" t="s">
        <v>105</v>
      </c>
      <c r="L20" s="367" t="s">
        <v>105</v>
      </c>
      <c r="M20" s="367" t="s">
        <v>105</v>
      </c>
      <c r="N20" s="25" t="s">
        <v>105</v>
      </c>
      <c r="O20" s="25" t="s">
        <v>105</v>
      </c>
      <c r="P20" s="25" t="s">
        <v>105</v>
      </c>
      <c r="Q20" s="25" t="s">
        <v>105</v>
      </c>
      <c r="R20" s="32" t="s">
        <v>105</v>
      </c>
      <c r="S20" s="1"/>
      <c r="T20" s="367" t="s">
        <v>105</v>
      </c>
      <c r="U20" s="367" t="s">
        <v>105</v>
      </c>
      <c r="V20" s="367" t="s">
        <v>105</v>
      </c>
      <c r="W20" s="367" t="s">
        <v>105</v>
      </c>
      <c r="X20" s="367" t="s">
        <v>105</v>
      </c>
      <c r="Y20" s="371" t="s">
        <v>105</v>
      </c>
      <c r="Z20" s="371" t="s">
        <v>105</v>
      </c>
      <c r="AA20" s="371" t="s">
        <v>105</v>
      </c>
      <c r="AB20" s="371" t="s">
        <v>105</v>
      </c>
      <c r="AC20" s="371" t="s">
        <v>105</v>
      </c>
      <c r="AD20" s="8"/>
      <c r="AE20" s="8"/>
      <c r="AF20" s="27" t="str">
        <f t="shared" si="0"/>
        <v/>
      </c>
      <c r="AG20" s="27" t="str">
        <f t="shared" si="0"/>
        <v/>
      </c>
      <c r="AH20" s="27" t="str">
        <f t="shared" si="0"/>
        <v/>
      </c>
      <c r="AI20" s="27" t="str">
        <f t="shared" si="0"/>
        <v/>
      </c>
      <c r="AJ20" s="27" t="str">
        <f t="shared" si="0"/>
        <v/>
      </c>
      <c r="AK20" s="27" t="str">
        <f t="shared" si="0"/>
        <v/>
      </c>
      <c r="AL20" s="27" t="str">
        <f t="shared" si="0"/>
        <v/>
      </c>
      <c r="AM20" s="27" t="str">
        <f t="shared" si="0"/>
        <v/>
      </c>
      <c r="AN20" s="27" t="str">
        <f t="shared" si="0"/>
        <v/>
      </c>
      <c r="AO20" s="27" t="str">
        <f t="shared" si="0"/>
        <v/>
      </c>
      <c r="AP20" s="1"/>
      <c r="AQ20" s="28"/>
      <c r="AR20" s="29" t="s">
        <v>140</v>
      </c>
      <c r="AS20" s="30" t="str">
        <f t="shared" si="1"/>
        <v>---</v>
      </c>
      <c r="AT20" s="50" t="e">
        <f>VALUE(IF(AS20="---","",VLOOKUP(AS20,List1678345679102312131415161723456745689[],2,FALSE)))</f>
        <v>#VALUE!</v>
      </c>
      <c r="AU20" s="1" t="str">
        <f t="shared" si="2"/>
        <v>---</v>
      </c>
      <c r="AV20" s="1" t="e">
        <f>VALUE(IF(AU20="---","",VLOOKUP(AU20,List1678345679102312131415161723456745689[],2,FALSE)))</f>
        <v>#VALUE!</v>
      </c>
      <c r="AW20" s="1" t="str">
        <f t="shared" si="4"/>
        <v>---</v>
      </c>
      <c r="AX20" s="1" t="str">
        <f t="shared" si="3"/>
        <v>---</v>
      </c>
      <c r="AY20" s="1"/>
      <c r="AZ20" s="8"/>
      <c r="BA20" s="8"/>
      <c r="BB20" s="1"/>
      <c r="BC20" s="1"/>
      <c r="BD20" s="29" t="s">
        <v>140</v>
      </c>
      <c r="BE20" s="161" t="str">
        <f>IF(H20="---","",VLOOKUP(H20,List1678345679102312131415161723456745689[],2,FALSE))</f>
        <v/>
      </c>
      <c r="BF20" s="161" t="str">
        <f>IF(I20="---","",VLOOKUP(I20,List1678345679102312131415161723456745689[],2,FALSE))</f>
        <v/>
      </c>
      <c r="BG20" s="161" t="str">
        <f>IF(J20="---","",VLOOKUP(J20,List1678345679102312131415161723456745689[],2,FALSE))</f>
        <v/>
      </c>
      <c r="BH20" s="161" t="str">
        <f>IF(K20="---","",VLOOKUP(K20,List1678345679102312131415161723456745689[],2,FALSE))</f>
        <v/>
      </c>
      <c r="BI20" s="161" t="str">
        <f>IF(L20="---","",VLOOKUP(L20,List1678345679102312131415161723456745689[],2,FALSE))</f>
        <v/>
      </c>
      <c r="BJ20" s="161" t="str">
        <f>IF(M20="---","",VLOOKUP(M20,List1678345679102312131415161723456745689[],2,FALSE))</f>
        <v/>
      </c>
      <c r="BK20" s="161" t="str">
        <f>IF(N20="---","",VLOOKUP(N20,List1678345679102312131415161723456745689[],2,FALSE))</f>
        <v/>
      </c>
      <c r="BL20" s="161" t="str">
        <f>IF(O20="---","",VLOOKUP(O20,List1678345679102312131415161723456745689[],2,FALSE))</f>
        <v/>
      </c>
      <c r="BM20" s="161" t="str">
        <f>IF(P20="---","",VLOOKUP(P20,List1678345679102312131415161723456745689[],2,FALSE))</f>
        <v/>
      </c>
      <c r="BN20" s="161" t="str">
        <f>IF(Q20="---","",VLOOKUP(Q20,List1678345679102312131415161723456745689[],2,FALSE))</f>
        <v/>
      </c>
      <c r="BO20" s="161" t="str">
        <f>IF(R20="---","",VLOOKUP(R20,List1678345679102312131415161723456745689[],2,FALSE))</f>
        <v/>
      </c>
      <c r="BP20" s="29" t="s">
        <v>140</v>
      </c>
      <c r="BQ20" s="161" t="str">
        <f>IF(T20="---","",VLOOKUP(T20,List1678345679102312131415161723456745689[],2,FALSE))</f>
        <v/>
      </c>
      <c r="BR20" s="161" t="str">
        <f>IF(U20="---","",VLOOKUP(U20,List1678345679102312131415161723456745689[],2,FALSE))</f>
        <v/>
      </c>
      <c r="BS20" s="161" t="str">
        <f>IF(V20="---","",VLOOKUP(V20,List1678345679102312131415161723456745689[],2,FALSE))</f>
        <v/>
      </c>
      <c r="BT20" s="161" t="str">
        <f>IF(W20="---","",VLOOKUP(W20,List1678345679102312131415161723456745689[],2,FALSE))</f>
        <v/>
      </c>
      <c r="BU20" s="161" t="str">
        <f>IF(X20="---","",VLOOKUP(X20,List1678345679102312131415161723456745689[],2,FALSE))</f>
        <v/>
      </c>
      <c r="BV20" s="161" t="str">
        <f>IF(Y20="---","",VLOOKUP(Y20,List1678345679102312131415161723456745689[],2,FALSE))</f>
        <v/>
      </c>
      <c r="BW20" s="161" t="str">
        <f>IF(Z20="---","",VLOOKUP(Z20,List1678345679102312131415161723456745689[],2,FALSE))</f>
        <v/>
      </c>
      <c r="BX20" s="161" t="str">
        <f>IF(AA20="---","",VLOOKUP(AA20,List1678345679102312131415161723456745689[],2,FALSE))</f>
        <v/>
      </c>
      <c r="BY20" s="161" t="str">
        <f>IF(AB20="---","",VLOOKUP(AB20,List1678345679102312131415161723456745689[],2,FALSE))</f>
        <v/>
      </c>
      <c r="BZ20" s="161" t="str">
        <f>IF(AC20="---","",VLOOKUP(AC20,List1678345679102312131415161723456745689[],2,FALSE))</f>
        <v/>
      </c>
      <c r="CA20" s="8"/>
      <c r="CB20" s="1"/>
      <c r="CC20" s="8"/>
      <c r="CD20" s="1"/>
      <c r="CE20" s="8"/>
      <c r="CF20" s="1"/>
      <c r="CG20" s="8"/>
      <c r="CH20" s="1"/>
    </row>
    <row r="21" spans="2:86" s="211" customFormat="1" ht="13.5" customHeight="1" thickBot="1">
      <c r="B21" s="283"/>
      <c r="C21" s="287" t="s">
        <v>141</v>
      </c>
      <c r="D21" s="288"/>
      <c r="E21" s="198" t="s">
        <v>142</v>
      </c>
      <c r="F21" s="198"/>
      <c r="G21" s="199"/>
      <c r="H21" s="367" t="s">
        <v>105</v>
      </c>
      <c r="I21" s="367" t="s">
        <v>105</v>
      </c>
      <c r="J21" s="367" t="s">
        <v>105</v>
      </c>
      <c r="K21" s="367" t="s">
        <v>105</v>
      </c>
      <c r="L21" s="367" t="s">
        <v>105</v>
      </c>
      <c r="M21" s="367" t="s">
        <v>105</v>
      </c>
      <c r="N21" s="25" t="s">
        <v>105</v>
      </c>
      <c r="O21" s="25" t="s">
        <v>105</v>
      </c>
      <c r="P21" s="25" t="s">
        <v>105</v>
      </c>
      <c r="Q21" s="25" t="s">
        <v>105</v>
      </c>
      <c r="R21" s="32" t="s">
        <v>105</v>
      </c>
      <c r="S21" s="1"/>
      <c r="T21" s="367" t="s">
        <v>105</v>
      </c>
      <c r="U21" s="367" t="s">
        <v>105</v>
      </c>
      <c r="V21" s="367" t="s">
        <v>105</v>
      </c>
      <c r="W21" s="367" t="s">
        <v>105</v>
      </c>
      <c r="X21" s="367" t="s">
        <v>105</v>
      </c>
      <c r="Y21" s="371" t="s">
        <v>105</v>
      </c>
      <c r="Z21" s="371" t="s">
        <v>105</v>
      </c>
      <c r="AA21" s="371" t="s">
        <v>105</v>
      </c>
      <c r="AB21" s="371" t="s">
        <v>105</v>
      </c>
      <c r="AC21" s="371" t="s">
        <v>105</v>
      </c>
      <c r="AD21" s="8"/>
      <c r="AE21" s="8"/>
      <c r="AF21" s="27" t="str">
        <f t="shared" si="0"/>
        <v/>
      </c>
      <c r="AG21" s="27" t="str">
        <f t="shared" si="0"/>
        <v/>
      </c>
      <c r="AH21" s="27" t="str">
        <f t="shared" si="0"/>
        <v/>
      </c>
      <c r="AI21" s="27" t="str">
        <f t="shared" si="0"/>
        <v/>
      </c>
      <c r="AJ21" s="27" t="str">
        <f t="shared" si="0"/>
        <v/>
      </c>
      <c r="AK21" s="27" t="str">
        <f t="shared" si="0"/>
        <v/>
      </c>
      <c r="AL21" s="27" t="str">
        <f t="shared" si="0"/>
        <v/>
      </c>
      <c r="AM21" s="27" t="str">
        <f t="shared" si="0"/>
        <v/>
      </c>
      <c r="AN21" s="27" t="str">
        <f t="shared" si="0"/>
        <v/>
      </c>
      <c r="AO21" s="27" t="str">
        <f t="shared" si="0"/>
        <v/>
      </c>
      <c r="AP21" s="1"/>
      <c r="AQ21" s="28"/>
      <c r="AR21" s="29" t="s">
        <v>143</v>
      </c>
      <c r="AS21" s="30" t="str">
        <f t="shared" si="1"/>
        <v>---</v>
      </c>
      <c r="AT21" s="50" t="e">
        <f>VALUE(IF(AS21="---","",VLOOKUP(AS21,List1678345679102312131415161723456745689[],2,FALSE)))</f>
        <v>#VALUE!</v>
      </c>
      <c r="AU21" s="1" t="str">
        <f t="shared" si="2"/>
        <v>---</v>
      </c>
      <c r="AV21" s="1" t="e">
        <f>VALUE(IF(AU21="---","",VLOOKUP(AU21,List1678345679102312131415161723456745689[],2,FALSE)))</f>
        <v>#VALUE!</v>
      </c>
      <c r="AW21" s="1" t="str">
        <f t="shared" si="4"/>
        <v>---</v>
      </c>
      <c r="AX21" s="1" t="str">
        <f t="shared" si="3"/>
        <v>---</v>
      </c>
      <c r="AY21" s="1"/>
      <c r="AZ21" s="8"/>
      <c r="BA21" s="8"/>
      <c r="BB21" s="1"/>
      <c r="BC21" s="1"/>
      <c r="BD21" s="29" t="s">
        <v>143</v>
      </c>
      <c r="BE21" s="161" t="str">
        <f>IF(H21="---","",VLOOKUP(H21,List1678345679102312131415161723456745689[],2,FALSE))</f>
        <v/>
      </c>
      <c r="BF21" s="161" t="str">
        <f>IF(I21="---","",VLOOKUP(I21,List1678345679102312131415161723456745689[],2,FALSE))</f>
        <v/>
      </c>
      <c r="BG21" s="161" t="str">
        <f>IF(J21="---","",VLOOKUP(J21,List1678345679102312131415161723456745689[],2,FALSE))</f>
        <v/>
      </c>
      <c r="BH21" s="161" t="str">
        <f>IF(K21="---","",VLOOKUP(K21,List1678345679102312131415161723456745689[],2,FALSE))</f>
        <v/>
      </c>
      <c r="BI21" s="161" t="str">
        <f>IF(L21="---","",VLOOKUP(L21,List1678345679102312131415161723456745689[],2,FALSE))</f>
        <v/>
      </c>
      <c r="BJ21" s="161" t="str">
        <f>IF(M21="---","",VLOOKUP(M21,List1678345679102312131415161723456745689[],2,FALSE))</f>
        <v/>
      </c>
      <c r="BK21" s="161" t="str">
        <f>IF(N21="---","",VLOOKUP(N21,List1678345679102312131415161723456745689[],2,FALSE))</f>
        <v/>
      </c>
      <c r="BL21" s="161" t="str">
        <f>IF(O21="---","",VLOOKUP(O21,List1678345679102312131415161723456745689[],2,FALSE))</f>
        <v/>
      </c>
      <c r="BM21" s="161" t="str">
        <f>IF(P21="---","",VLOOKUP(P21,List1678345679102312131415161723456745689[],2,FALSE))</f>
        <v/>
      </c>
      <c r="BN21" s="161" t="str">
        <f>IF(Q21="---","",VLOOKUP(Q21,List1678345679102312131415161723456745689[],2,FALSE))</f>
        <v/>
      </c>
      <c r="BO21" s="161" t="str">
        <f>IF(R21="---","",VLOOKUP(R21,List1678345679102312131415161723456745689[],2,FALSE))</f>
        <v/>
      </c>
      <c r="BP21" s="29" t="s">
        <v>143</v>
      </c>
      <c r="BQ21" s="161" t="str">
        <f>IF(T21="---","",VLOOKUP(T21,List1678345679102312131415161723456745689[],2,FALSE))</f>
        <v/>
      </c>
      <c r="BR21" s="161" t="str">
        <f>IF(U21="---","",VLOOKUP(U21,List1678345679102312131415161723456745689[],2,FALSE))</f>
        <v/>
      </c>
      <c r="BS21" s="161" t="str">
        <f>IF(V21="---","",VLOOKUP(V21,List1678345679102312131415161723456745689[],2,FALSE))</f>
        <v/>
      </c>
      <c r="BT21" s="161" t="str">
        <f>IF(W21="---","",VLOOKUP(W21,List1678345679102312131415161723456745689[],2,FALSE))</f>
        <v/>
      </c>
      <c r="BU21" s="161" t="str">
        <f>IF(X21="---","",VLOOKUP(X21,List1678345679102312131415161723456745689[],2,FALSE))</f>
        <v/>
      </c>
      <c r="BV21" s="161" t="str">
        <f>IF(Y21="---","",VLOOKUP(Y21,List1678345679102312131415161723456745689[],2,FALSE))</f>
        <v/>
      </c>
      <c r="BW21" s="161" t="str">
        <f>IF(Z21="---","",VLOOKUP(Z21,List1678345679102312131415161723456745689[],2,FALSE))</f>
        <v/>
      </c>
      <c r="BX21" s="161" t="str">
        <f>IF(AA21="---","",VLOOKUP(AA21,List1678345679102312131415161723456745689[],2,FALSE))</f>
        <v/>
      </c>
      <c r="BY21" s="161" t="str">
        <f>IF(AB21="---","",VLOOKUP(AB21,List1678345679102312131415161723456745689[],2,FALSE))</f>
        <v/>
      </c>
      <c r="BZ21" s="161" t="str">
        <f>IF(AC21="---","",VLOOKUP(AC21,List1678345679102312131415161723456745689[],2,FALSE))</f>
        <v/>
      </c>
      <c r="CA21" s="8"/>
      <c r="CB21" s="1"/>
      <c r="CC21" s="8"/>
      <c r="CD21" s="1"/>
      <c r="CE21" s="8"/>
      <c r="CF21" s="1"/>
      <c r="CG21" s="8"/>
      <c r="CH21" s="1"/>
    </row>
    <row r="22" spans="2:86" s="211" customFormat="1" ht="13.5" customHeight="1" thickBot="1">
      <c r="B22" s="283"/>
      <c r="C22" s="287"/>
      <c r="D22" s="288"/>
      <c r="E22" s="198" t="s">
        <v>144</v>
      </c>
      <c r="F22" s="198"/>
      <c r="G22" s="199"/>
      <c r="H22" s="367" t="s">
        <v>105</v>
      </c>
      <c r="I22" s="367" t="s">
        <v>105</v>
      </c>
      <c r="J22" s="367" t="s">
        <v>105</v>
      </c>
      <c r="K22" s="367" t="s">
        <v>105</v>
      </c>
      <c r="L22" s="367" t="s">
        <v>105</v>
      </c>
      <c r="M22" s="367" t="s">
        <v>105</v>
      </c>
      <c r="N22" s="25" t="s">
        <v>105</v>
      </c>
      <c r="O22" s="25" t="s">
        <v>105</v>
      </c>
      <c r="P22" s="25" t="s">
        <v>105</v>
      </c>
      <c r="Q22" s="25" t="s">
        <v>105</v>
      </c>
      <c r="R22" s="32" t="s">
        <v>105</v>
      </c>
      <c r="S22" s="1"/>
      <c r="T22" s="367" t="s">
        <v>105</v>
      </c>
      <c r="U22" s="367" t="s">
        <v>105</v>
      </c>
      <c r="V22" s="367" t="s">
        <v>105</v>
      </c>
      <c r="W22" s="367" t="s">
        <v>105</v>
      </c>
      <c r="X22" s="367" t="s">
        <v>105</v>
      </c>
      <c r="Y22" s="371" t="s">
        <v>105</v>
      </c>
      <c r="Z22" s="371" t="s">
        <v>105</v>
      </c>
      <c r="AA22" s="371" t="s">
        <v>105</v>
      </c>
      <c r="AB22" s="371" t="s">
        <v>105</v>
      </c>
      <c r="AC22" s="371" t="s">
        <v>105</v>
      </c>
      <c r="AD22" s="8"/>
      <c r="AE22" s="8"/>
      <c r="AF22" s="27" t="str">
        <f t="shared" si="0"/>
        <v/>
      </c>
      <c r="AG22" s="27" t="str">
        <f t="shared" si="0"/>
        <v/>
      </c>
      <c r="AH22" s="27" t="str">
        <f t="shared" si="0"/>
        <v/>
      </c>
      <c r="AI22" s="27" t="str">
        <f t="shared" si="0"/>
        <v/>
      </c>
      <c r="AJ22" s="27" t="str">
        <f t="shared" si="0"/>
        <v/>
      </c>
      <c r="AK22" s="27" t="str">
        <f t="shared" si="0"/>
        <v/>
      </c>
      <c r="AL22" s="27" t="str">
        <f t="shared" si="0"/>
        <v/>
      </c>
      <c r="AM22" s="27" t="str">
        <f t="shared" si="0"/>
        <v/>
      </c>
      <c r="AN22" s="27" t="str">
        <f t="shared" si="0"/>
        <v/>
      </c>
      <c r="AO22" s="27" t="str">
        <f t="shared" si="0"/>
        <v/>
      </c>
      <c r="AP22" s="1"/>
      <c r="AQ22" s="28"/>
      <c r="AR22" s="29" t="s">
        <v>145</v>
      </c>
      <c r="AS22" s="30" t="str">
        <f t="shared" si="1"/>
        <v>---</v>
      </c>
      <c r="AT22" s="50" t="e">
        <f>VALUE(IF(AS22="---","",VLOOKUP(AS22,List1678345679102312131415161723456745689[],2,FALSE)))</f>
        <v>#VALUE!</v>
      </c>
      <c r="AU22" s="1" t="str">
        <f t="shared" si="2"/>
        <v>---</v>
      </c>
      <c r="AV22" s="1" t="e">
        <f>VALUE(IF(AU22="---","",VLOOKUP(AU22,List1678345679102312131415161723456745689[],2,FALSE)))</f>
        <v>#VALUE!</v>
      </c>
      <c r="AW22" s="1" t="str">
        <f t="shared" si="4"/>
        <v>---</v>
      </c>
      <c r="AX22" s="1" t="str">
        <f t="shared" si="3"/>
        <v>---</v>
      </c>
      <c r="AY22" s="1"/>
      <c r="AZ22" s="1"/>
      <c r="BA22" s="1"/>
      <c r="BB22" s="1"/>
      <c r="BC22" s="1"/>
      <c r="BD22" s="29" t="s">
        <v>145</v>
      </c>
      <c r="BE22" s="161" t="str">
        <f>IF(H22="---","",VLOOKUP(H22,List1678345679102312131415161723456745689[],2,FALSE))</f>
        <v/>
      </c>
      <c r="BF22" s="161" t="str">
        <f>IF(I22="---","",VLOOKUP(I22,List1678345679102312131415161723456745689[],2,FALSE))</f>
        <v/>
      </c>
      <c r="BG22" s="161" t="str">
        <f>IF(J22="---","",VLOOKUP(J22,List1678345679102312131415161723456745689[],2,FALSE))</f>
        <v/>
      </c>
      <c r="BH22" s="161" t="str">
        <f>IF(K22="---","",VLOOKUP(K22,List1678345679102312131415161723456745689[],2,FALSE))</f>
        <v/>
      </c>
      <c r="BI22" s="161" t="str">
        <f>IF(L22="---","",VLOOKUP(L22,List1678345679102312131415161723456745689[],2,FALSE))</f>
        <v/>
      </c>
      <c r="BJ22" s="161" t="str">
        <f>IF(M22="---","",VLOOKUP(M22,List1678345679102312131415161723456745689[],2,FALSE))</f>
        <v/>
      </c>
      <c r="BK22" s="161" t="str">
        <f>IF(N22="---","",VLOOKUP(N22,List1678345679102312131415161723456745689[],2,FALSE))</f>
        <v/>
      </c>
      <c r="BL22" s="161" t="str">
        <f>IF(O22="---","",VLOOKUP(O22,List1678345679102312131415161723456745689[],2,FALSE))</f>
        <v/>
      </c>
      <c r="BM22" s="161" t="str">
        <f>IF(P22="---","",VLOOKUP(P22,List1678345679102312131415161723456745689[],2,FALSE))</f>
        <v/>
      </c>
      <c r="BN22" s="161" t="str">
        <f>IF(Q22="---","",VLOOKUP(Q22,List1678345679102312131415161723456745689[],2,FALSE))</f>
        <v/>
      </c>
      <c r="BO22" s="161" t="str">
        <f>IF(R22="---","",VLOOKUP(R22,List1678345679102312131415161723456745689[],2,FALSE))</f>
        <v/>
      </c>
      <c r="BP22" s="29" t="s">
        <v>145</v>
      </c>
      <c r="BQ22" s="161" t="str">
        <f>IF(T22="---","",VLOOKUP(T22,List1678345679102312131415161723456745689[],2,FALSE))</f>
        <v/>
      </c>
      <c r="BR22" s="161" t="str">
        <f>IF(U22="---","",VLOOKUP(U22,List1678345679102312131415161723456745689[],2,FALSE))</f>
        <v/>
      </c>
      <c r="BS22" s="161" t="str">
        <f>IF(V22="---","",VLOOKUP(V22,List1678345679102312131415161723456745689[],2,FALSE))</f>
        <v/>
      </c>
      <c r="BT22" s="161" t="str">
        <f>IF(W22="---","",VLOOKUP(W22,List1678345679102312131415161723456745689[],2,FALSE))</f>
        <v/>
      </c>
      <c r="BU22" s="161" t="str">
        <f>IF(X22="---","",VLOOKUP(X22,List1678345679102312131415161723456745689[],2,FALSE))</f>
        <v/>
      </c>
      <c r="BV22" s="161" t="str">
        <f>IF(Y22="---","",VLOOKUP(Y22,List1678345679102312131415161723456745689[],2,FALSE))</f>
        <v/>
      </c>
      <c r="BW22" s="161" t="str">
        <f>IF(Z22="---","",VLOOKUP(Z22,List1678345679102312131415161723456745689[],2,FALSE))</f>
        <v/>
      </c>
      <c r="BX22" s="161" t="str">
        <f>IF(AA22="---","",VLOOKUP(AA22,List1678345679102312131415161723456745689[],2,FALSE))</f>
        <v/>
      </c>
      <c r="BY22" s="161" t="str">
        <f>IF(AB22="---","",VLOOKUP(AB22,List1678345679102312131415161723456745689[],2,FALSE))</f>
        <v/>
      </c>
      <c r="BZ22" s="161" t="str">
        <f>IF(AC22="---","",VLOOKUP(AC22,List1678345679102312131415161723456745689[],2,FALSE))</f>
        <v/>
      </c>
      <c r="CA22" s="8"/>
      <c r="CB22" s="1"/>
      <c r="CC22" s="8"/>
      <c r="CD22" s="1"/>
      <c r="CE22" s="8"/>
      <c r="CF22" s="1"/>
      <c r="CG22" s="8"/>
      <c r="CH22" s="1"/>
    </row>
    <row r="23" spans="2:86" s="211" customFormat="1" ht="13.5" customHeight="1" thickBot="1">
      <c r="B23" s="284"/>
      <c r="C23" s="287"/>
      <c r="D23" s="288"/>
      <c r="E23" s="198" t="s">
        <v>146</v>
      </c>
      <c r="F23" s="198"/>
      <c r="G23" s="199"/>
      <c r="H23" s="367" t="s">
        <v>105</v>
      </c>
      <c r="I23" s="367" t="s">
        <v>105</v>
      </c>
      <c r="J23" s="367" t="s">
        <v>105</v>
      </c>
      <c r="K23" s="367" t="s">
        <v>105</v>
      </c>
      <c r="L23" s="367" t="s">
        <v>105</v>
      </c>
      <c r="M23" s="367" t="s">
        <v>105</v>
      </c>
      <c r="N23" s="25" t="s">
        <v>105</v>
      </c>
      <c r="O23" s="25" t="s">
        <v>105</v>
      </c>
      <c r="P23" s="25" t="s">
        <v>105</v>
      </c>
      <c r="Q23" s="25" t="s">
        <v>105</v>
      </c>
      <c r="R23" s="32" t="s">
        <v>105</v>
      </c>
      <c r="S23" s="1"/>
      <c r="T23" s="367" t="s">
        <v>105</v>
      </c>
      <c r="U23" s="367" t="s">
        <v>105</v>
      </c>
      <c r="V23" s="367" t="s">
        <v>105</v>
      </c>
      <c r="W23" s="367" t="s">
        <v>105</v>
      </c>
      <c r="X23" s="367" t="s">
        <v>105</v>
      </c>
      <c r="Y23" s="371" t="s">
        <v>105</v>
      </c>
      <c r="Z23" s="371" t="s">
        <v>105</v>
      </c>
      <c r="AA23" s="371" t="s">
        <v>105</v>
      </c>
      <c r="AB23" s="371" t="s">
        <v>105</v>
      </c>
      <c r="AC23" s="371" t="s">
        <v>105</v>
      </c>
      <c r="AD23" s="8"/>
      <c r="AE23" s="8"/>
      <c r="AF23" s="27" t="str">
        <f t="shared" si="0"/>
        <v/>
      </c>
      <c r="AG23" s="27" t="str">
        <f t="shared" si="0"/>
        <v/>
      </c>
      <c r="AH23" s="27" t="str">
        <f t="shared" si="0"/>
        <v/>
      </c>
      <c r="AI23" s="27" t="str">
        <f t="shared" si="0"/>
        <v/>
      </c>
      <c r="AJ23" s="27" t="str">
        <f t="shared" si="0"/>
        <v/>
      </c>
      <c r="AK23" s="27" t="str">
        <f t="shared" si="0"/>
        <v/>
      </c>
      <c r="AL23" s="27" t="str">
        <f t="shared" si="0"/>
        <v/>
      </c>
      <c r="AM23" s="27" t="str">
        <f t="shared" si="0"/>
        <v/>
      </c>
      <c r="AN23" s="27" t="str">
        <f t="shared" si="0"/>
        <v/>
      </c>
      <c r="AO23" s="27" t="str">
        <f t="shared" si="0"/>
        <v/>
      </c>
      <c r="AP23" s="1"/>
      <c r="AQ23" s="28"/>
      <c r="AR23" s="29" t="s">
        <v>147</v>
      </c>
      <c r="AS23" s="30" t="str">
        <f t="shared" si="1"/>
        <v>---</v>
      </c>
      <c r="AT23" s="50" t="e">
        <f>VALUE(IF(AS23="---","",VLOOKUP(AS23,List1678345679102312131415161723456745689[],2,FALSE)))</f>
        <v>#VALUE!</v>
      </c>
      <c r="AU23" s="1" t="str">
        <f t="shared" si="2"/>
        <v>---</v>
      </c>
      <c r="AV23" s="1" t="e">
        <f>VALUE(IF(AU23="---","",VLOOKUP(AU23,List1678345679102312131415161723456745689[],2,FALSE)))</f>
        <v>#VALUE!</v>
      </c>
      <c r="AW23" s="1" t="str">
        <f t="shared" si="4"/>
        <v>---</v>
      </c>
      <c r="AX23" s="1" t="str">
        <f t="shared" si="3"/>
        <v>---</v>
      </c>
      <c r="AY23" s="1"/>
      <c r="AZ23" s="1"/>
      <c r="BA23" s="1"/>
      <c r="BB23" s="1"/>
      <c r="BC23" s="1"/>
      <c r="BD23" s="29" t="s">
        <v>147</v>
      </c>
      <c r="BE23" s="161" t="str">
        <f>IF(H23="---","",VLOOKUP(H23,List1678345679102312131415161723456745689[],2,FALSE))</f>
        <v/>
      </c>
      <c r="BF23" s="161" t="str">
        <f>IF(I23="---","",VLOOKUP(I23,List1678345679102312131415161723456745689[],2,FALSE))</f>
        <v/>
      </c>
      <c r="BG23" s="161" t="str">
        <f>IF(J23="---","",VLOOKUP(J23,List1678345679102312131415161723456745689[],2,FALSE))</f>
        <v/>
      </c>
      <c r="BH23" s="161" t="str">
        <f>IF(K23="---","",VLOOKUP(K23,List1678345679102312131415161723456745689[],2,FALSE))</f>
        <v/>
      </c>
      <c r="BI23" s="161" t="str">
        <f>IF(L23="---","",VLOOKUP(L23,List1678345679102312131415161723456745689[],2,FALSE))</f>
        <v/>
      </c>
      <c r="BJ23" s="161" t="str">
        <f>IF(M23="---","",VLOOKUP(M23,List1678345679102312131415161723456745689[],2,FALSE))</f>
        <v/>
      </c>
      <c r="BK23" s="161" t="str">
        <f>IF(N23="---","",VLOOKUP(N23,List1678345679102312131415161723456745689[],2,FALSE))</f>
        <v/>
      </c>
      <c r="BL23" s="161" t="str">
        <f>IF(O23="---","",VLOOKUP(O23,List1678345679102312131415161723456745689[],2,FALSE))</f>
        <v/>
      </c>
      <c r="BM23" s="161" t="str">
        <f>IF(P23="---","",VLOOKUP(P23,List1678345679102312131415161723456745689[],2,FALSE))</f>
        <v/>
      </c>
      <c r="BN23" s="161" t="str">
        <f>IF(Q23="---","",VLOOKUP(Q23,List1678345679102312131415161723456745689[],2,FALSE))</f>
        <v/>
      </c>
      <c r="BO23" s="161" t="str">
        <f>IF(R23="---","",VLOOKUP(R23,List1678345679102312131415161723456745689[],2,FALSE))</f>
        <v/>
      </c>
      <c r="BP23" s="29" t="s">
        <v>147</v>
      </c>
      <c r="BQ23" s="161" t="str">
        <f>IF(T23="---","",VLOOKUP(T23,List1678345679102312131415161723456745689[],2,FALSE))</f>
        <v/>
      </c>
      <c r="BR23" s="161" t="str">
        <f>IF(U23="---","",VLOOKUP(U23,List1678345679102312131415161723456745689[],2,FALSE))</f>
        <v/>
      </c>
      <c r="BS23" s="161" t="str">
        <f>IF(V23="---","",VLOOKUP(V23,List1678345679102312131415161723456745689[],2,FALSE))</f>
        <v/>
      </c>
      <c r="BT23" s="161" t="str">
        <f>IF(W23="---","",VLOOKUP(W23,List1678345679102312131415161723456745689[],2,FALSE))</f>
        <v/>
      </c>
      <c r="BU23" s="161" t="str">
        <f>IF(X23="---","",VLOOKUP(X23,List1678345679102312131415161723456745689[],2,FALSE))</f>
        <v/>
      </c>
      <c r="BV23" s="161" t="str">
        <f>IF(Y23="---","",VLOOKUP(Y23,List1678345679102312131415161723456745689[],2,FALSE))</f>
        <v/>
      </c>
      <c r="BW23" s="161" t="str">
        <f>IF(Z23="---","",VLOOKUP(Z23,List1678345679102312131415161723456745689[],2,FALSE))</f>
        <v/>
      </c>
      <c r="BX23" s="161" t="str">
        <f>IF(AA23="---","",VLOOKUP(AA23,List1678345679102312131415161723456745689[],2,FALSE))</f>
        <v/>
      </c>
      <c r="BY23" s="161" t="str">
        <f>IF(AB23="---","",VLOOKUP(AB23,List1678345679102312131415161723456745689[],2,FALSE))</f>
        <v/>
      </c>
      <c r="BZ23" s="161" t="str">
        <f>IF(AC23="---","",VLOOKUP(AC23,List1678345679102312131415161723456745689[],2,FALSE))</f>
        <v/>
      </c>
      <c r="CA23" s="8"/>
      <c r="CB23" s="1"/>
      <c r="CC23" s="8"/>
      <c r="CD23" s="1"/>
      <c r="CE23" s="8"/>
      <c r="CF23" s="1"/>
      <c r="CG23" s="8"/>
      <c r="CH23" s="1"/>
    </row>
    <row r="24" spans="2:86" s="211" customFormat="1" ht="13.5" customHeight="1" thickBot="1">
      <c r="B24" s="282">
        <v>3</v>
      </c>
      <c r="C24" s="289" t="s">
        <v>148</v>
      </c>
      <c r="D24" s="290"/>
      <c r="E24" s="198" t="s">
        <v>149</v>
      </c>
      <c r="F24" s="198"/>
      <c r="G24" s="199"/>
      <c r="H24" s="367" t="s">
        <v>105</v>
      </c>
      <c r="I24" s="367" t="s">
        <v>105</v>
      </c>
      <c r="J24" s="367" t="s">
        <v>105</v>
      </c>
      <c r="K24" s="367" t="s">
        <v>105</v>
      </c>
      <c r="L24" s="367" t="s">
        <v>105</v>
      </c>
      <c r="M24" s="367" t="s">
        <v>105</v>
      </c>
      <c r="N24" s="25" t="s">
        <v>105</v>
      </c>
      <c r="O24" s="25" t="s">
        <v>105</v>
      </c>
      <c r="P24" s="25" t="s">
        <v>105</v>
      </c>
      <c r="Q24" s="25" t="s">
        <v>105</v>
      </c>
      <c r="R24" s="32" t="s">
        <v>105</v>
      </c>
      <c r="S24" s="1"/>
      <c r="T24" s="367" t="s">
        <v>105</v>
      </c>
      <c r="U24" s="367" t="s">
        <v>105</v>
      </c>
      <c r="V24" s="367" t="s">
        <v>105</v>
      </c>
      <c r="W24" s="367" t="s">
        <v>105</v>
      </c>
      <c r="X24" s="367" t="s">
        <v>105</v>
      </c>
      <c r="Y24" s="371" t="s">
        <v>105</v>
      </c>
      <c r="Z24" s="371" t="s">
        <v>105</v>
      </c>
      <c r="AA24" s="371" t="s">
        <v>105</v>
      </c>
      <c r="AB24" s="371" t="s">
        <v>105</v>
      </c>
      <c r="AC24" s="371" t="s">
        <v>105</v>
      </c>
      <c r="AD24" s="8"/>
      <c r="AE24" s="8"/>
      <c r="AF24" s="27" t="str">
        <f t="shared" si="0"/>
        <v/>
      </c>
      <c r="AG24" s="27" t="str">
        <f t="shared" si="0"/>
        <v/>
      </c>
      <c r="AH24" s="27" t="str">
        <f t="shared" si="0"/>
        <v/>
      </c>
      <c r="AI24" s="27" t="str">
        <f t="shared" si="0"/>
        <v/>
      </c>
      <c r="AJ24" s="27" t="str">
        <f t="shared" si="0"/>
        <v/>
      </c>
      <c r="AK24" s="27" t="str">
        <f t="shared" si="0"/>
        <v/>
      </c>
      <c r="AL24" s="27" t="str">
        <f t="shared" si="0"/>
        <v/>
      </c>
      <c r="AM24" s="27" t="str">
        <f t="shared" si="0"/>
        <v/>
      </c>
      <c r="AN24" s="27" t="str">
        <f t="shared" si="0"/>
        <v/>
      </c>
      <c r="AO24" s="27" t="str">
        <f t="shared" si="0"/>
        <v/>
      </c>
      <c r="AP24" s="1"/>
      <c r="AQ24" s="28"/>
      <c r="AR24" s="29" t="s">
        <v>150</v>
      </c>
      <c r="AS24" s="30" t="str">
        <f t="shared" si="1"/>
        <v>---</v>
      </c>
      <c r="AT24" s="50" t="e">
        <f>VALUE(IF(AS24="---","",VLOOKUP(AS24,List1678345679102312131415161723456745689[],2,FALSE)))</f>
        <v>#VALUE!</v>
      </c>
      <c r="AU24" s="1" t="str">
        <f t="shared" si="2"/>
        <v>---</v>
      </c>
      <c r="AV24" s="1" t="e">
        <f>VALUE(IF(AU24="---","",VLOOKUP(AU24,List1678345679102312131415161723456745689[],2,FALSE)))</f>
        <v>#VALUE!</v>
      </c>
      <c r="AW24" s="1" t="str">
        <f t="shared" si="4"/>
        <v>---</v>
      </c>
      <c r="AX24" s="1" t="str">
        <f t="shared" si="3"/>
        <v>---</v>
      </c>
      <c r="AY24" s="1"/>
      <c r="AZ24" s="1"/>
      <c r="BA24" s="1"/>
      <c r="BB24" s="1"/>
      <c r="BC24" s="1"/>
      <c r="BD24" s="29" t="s">
        <v>150</v>
      </c>
      <c r="BE24" s="161" t="str">
        <f>IF(H24="---","",VLOOKUP(H24,List1678345679102312131415161723456745689[],2,FALSE))</f>
        <v/>
      </c>
      <c r="BF24" s="161" t="str">
        <f>IF(I24="---","",VLOOKUP(I24,List1678345679102312131415161723456745689[],2,FALSE))</f>
        <v/>
      </c>
      <c r="BG24" s="161" t="str">
        <f>IF(J24="---","",VLOOKUP(J24,List1678345679102312131415161723456745689[],2,FALSE))</f>
        <v/>
      </c>
      <c r="BH24" s="161" t="str">
        <f>IF(K24="---","",VLOOKUP(K24,List1678345679102312131415161723456745689[],2,FALSE))</f>
        <v/>
      </c>
      <c r="BI24" s="161" t="str">
        <f>IF(L24="---","",VLOOKUP(L24,List1678345679102312131415161723456745689[],2,FALSE))</f>
        <v/>
      </c>
      <c r="BJ24" s="161" t="str">
        <f>IF(M24="---","",VLOOKUP(M24,List1678345679102312131415161723456745689[],2,FALSE))</f>
        <v/>
      </c>
      <c r="BK24" s="161" t="str">
        <f>IF(N24="---","",VLOOKUP(N24,List1678345679102312131415161723456745689[],2,FALSE))</f>
        <v/>
      </c>
      <c r="BL24" s="161" t="str">
        <f>IF(O24="---","",VLOOKUP(O24,List1678345679102312131415161723456745689[],2,FALSE))</f>
        <v/>
      </c>
      <c r="BM24" s="161" t="str">
        <f>IF(P24="---","",VLOOKUP(P24,List1678345679102312131415161723456745689[],2,FALSE))</f>
        <v/>
      </c>
      <c r="BN24" s="161" t="str">
        <f>IF(Q24="---","",VLOOKUP(Q24,List1678345679102312131415161723456745689[],2,FALSE))</f>
        <v/>
      </c>
      <c r="BO24" s="161" t="str">
        <f>IF(R24="---","",VLOOKUP(R24,List1678345679102312131415161723456745689[],2,FALSE))</f>
        <v/>
      </c>
      <c r="BP24" s="29" t="s">
        <v>150</v>
      </c>
      <c r="BQ24" s="161" t="str">
        <f>IF(T24="---","",VLOOKUP(T24,List1678345679102312131415161723456745689[],2,FALSE))</f>
        <v/>
      </c>
      <c r="BR24" s="161" t="str">
        <f>IF(U24="---","",VLOOKUP(U24,List1678345679102312131415161723456745689[],2,FALSE))</f>
        <v/>
      </c>
      <c r="BS24" s="161" t="str">
        <f>IF(V24="---","",VLOOKUP(V24,List1678345679102312131415161723456745689[],2,FALSE))</f>
        <v/>
      </c>
      <c r="BT24" s="161" t="str">
        <f>IF(W24="---","",VLOOKUP(W24,List1678345679102312131415161723456745689[],2,FALSE))</f>
        <v/>
      </c>
      <c r="BU24" s="161" t="str">
        <f>IF(X24="---","",VLOOKUP(X24,List1678345679102312131415161723456745689[],2,FALSE))</f>
        <v/>
      </c>
      <c r="BV24" s="161" t="str">
        <f>IF(Y24="---","",VLOOKUP(Y24,List1678345679102312131415161723456745689[],2,FALSE))</f>
        <v/>
      </c>
      <c r="BW24" s="161" t="str">
        <f>IF(Z24="---","",VLOOKUP(Z24,List1678345679102312131415161723456745689[],2,FALSE))</f>
        <v/>
      </c>
      <c r="BX24" s="161" t="str">
        <f>IF(AA24="---","",VLOOKUP(AA24,List1678345679102312131415161723456745689[],2,FALSE))</f>
        <v/>
      </c>
      <c r="BY24" s="161" t="str">
        <f>IF(AB24="---","",VLOOKUP(AB24,List1678345679102312131415161723456745689[],2,FALSE))</f>
        <v/>
      </c>
      <c r="BZ24" s="161" t="str">
        <f>IF(AC24="---","",VLOOKUP(AC24,List1678345679102312131415161723456745689[],2,FALSE))</f>
        <v/>
      </c>
      <c r="CA24" s="8"/>
      <c r="CB24" s="1"/>
      <c r="CC24" s="8"/>
      <c r="CD24" s="1"/>
      <c r="CE24" s="8"/>
      <c r="CF24" s="1"/>
      <c r="CG24" s="8"/>
      <c r="CH24" s="1"/>
    </row>
    <row r="25" spans="2:86" s="211" customFormat="1" ht="13.5" customHeight="1" thickBot="1">
      <c r="B25" s="283"/>
      <c r="C25" s="289"/>
      <c r="D25" s="290"/>
      <c r="E25" s="198" t="s">
        <v>151</v>
      </c>
      <c r="F25" s="198"/>
      <c r="G25" s="199"/>
      <c r="H25" s="367" t="s">
        <v>105</v>
      </c>
      <c r="I25" s="367" t="s">
        <v>105</v>
      </c>
      <c r="J25" s="367" t="s">
        <v>105</v>
      </c>
      <c r="K25" s="367" t="s">
        <v>105</v>
      </c>
      <c r="L25" s="367" t="s">
        <v>105</v>
      </c>
      <c r="M25" s="367" t="s">
        <v>105</v>
      </c>
      <c r="N25" s="25" t="s">
        <v>105</v>
      </c>
      <c r="O25" s="25" t="s">
        <v>105</v>
      </c>
      <c r="P25" s="25" t="s">
        <v>105</v>
      </c>
      <c r="Q25" s="25" t="s">
        <v>105</v>
      </c>
      <c r="R25" s="32" t="s">
        <v>105</v>
      </c>
      <c r="S25" s="1"/>
      <c r="T25" s="367" t="s">
        <v>105</v>
      </c>
      <c r="U25" s="367" t="s">
        <v>105</v>
      </c>
      <c r="V25" s="367" t="s">
        <v>105</v>
      </c>
      <c r="W25" s="367" t="s">
        <v>105</v>
      </c>
      <c r="X25" s="367" t="s">
        <v>105</v>
      </c>
      <c r="Y25" s="371" t="s">
        <v>105</v>
      </c>
      <c r="Z25" s="371" t="s">
        <v>105</v>
      </c>
      <c r="AA25" s="371" t="s">
        <v>105</v>
      </c>
      <c r="AB25" s="371" t="s">
        <v>105</v>
      </c>
      <c r="AC25" s="371" t="s">
        <v>105</v>
      </c>
      <c r="AD25" s="8"/>
      <c r="AE25" s="8"/>
      <c r="AF25" s="27" t="str">
        <f t="shared" si="0"/>
        <v/>
      </c>
      <c r="AG25" s="27" t="str">
        <f t="shared" si="0"/>
        <v/>
      </c>
      <c r="AH25" s="27" t="str">
        <f t="shared" si="0"/>
        <v/>
      </c>
      <c r="AI25" s="27" t="str">
        <f t="shared" si="0"/>
        <v/>
      </c>
      <c r="AJ25" s="27" t="str">
        <f t="shared" si="0"/>
        <v/>
      </c>
      <c r="AK25" s="27" t="str">
        <f t="shared" si="0"/>
        <v/>
      </c>
      <c r="AL25" s="27" t="str">
        <f t="shared" si="0"/>
        <v/>
      </c>
      <c r="AM25" s="27" t="str">
        <f t="shared" si="0"/>
        <v/>
      </c>
      <c r="AN25" s="27" t="str">
        <f t="shared" si="0"/>
        <v/>
      </c>
      <c r="AO25" s="27" t="str">
        <f t="shared" si="0"/>
        <v/>
      </c>
      <c r="AP25" s="1"/>
      <c r="AQ25" s="28"/>
      <c r="AR25" s="29" t="s">
        <v>152</v>
      </c>
      <c r="AS25" s="30" t="str">
        <f t="shared" si="1"/>
        <v>---</v>
      </c>
      <c r="AT25" s="50" t="e">
        <f>VALUE(IF(AS25="---","",VLOOKUP(AS25,List1678345679102312131415161723456745689[],2,FALSE)))</f>
        <v>#VALUE!</v>
      </c>
      <c r="AU25" s="1" t="str">
        <f t="shared" si="2"/>
        <v>---</v>
      </c>
      <c r="AV25" s="1" t="e">
        <f>VALUE(IF(AU25="---","",VLOOKUP(AU25,List1678345679102312131415161723456745689[],2,FALSE)))</f>
        <v>#VALUE!</v>
      </c>
      <c r="AW25" s="1" t="str">
        <f t="shared" si="4"/>
        <v>---</v>
      </c>
      <c r="AX25" s="1" t="str">
        <f t="shared" si="3"/>
        <v>---</v>
      </c>
      <c r="AY25" s="1"/>
      <c r="AZ25" s="1"/>
      <c r="BA25" s="1"/>
      <c r="BB25" s="1"/>
      <c r="BC25" s="1"/>
      <c r="BD25" s="29" t="s">
        <v>152</v>
      </c>
      <c r="BE25" s="161" t="str">
        <f>IF(H25="---","",VLOOKUP(H25,List1678345679102312131415161723456745689[],2,FALSE))</f>
        <v/>
      </c>
      <c r="BF25" s="161" t="str">
        <f>IF(I25="---","",VLOOKUP(I25,List1678345679102312131415161723456745689[],2,FALSE))</f>
        <v/>
      </c>
      <c r="BG25" s="161" t="str">
        <f>IF(J25="---","",VLOOKUP(J25,List1678345679102312131415161723456745689[],2,FALSE))</f>
        <v/>
      </c>
      <c r="BH25" s="161" t="str">
        <f>IF(K25="---","",VLOOKUP(K25,List1678345679102312131415161723456745689[],2,FALSE))</f>
        <v/>
      </c>
      <c r="BI25" s="161" t="str">
        <f>IF(L25="---","",VLOOKUP(L25,List1678345679102312131415161723456745689[],2,FALSE))</f>
        <v/>
      </c>
      <c r="BJ25" s="161" t="str">
        <f>IF(M25="---","",VLOOKUP(M25,List1678345679102312131415161723456745689[],2,FALSE))</f>
        <v/>
      </c>
      <c r="BK25" s="161" t="str">
        <f>IF(N25="---","",VLOOKUP(N25,List1678345679102312131415161723456745689[],2,FALSE))</f>
        <v/>
      </c>
      <c r="BL25" s="161" t="str">
        <f>IF(O25="---","",VLOOKUP(O25,List1678345679102312131415161723456745689[],2,FALSE))</f>
        <v/>
      </c>
      <c r="BM25" s="161" t="str">
        <f>IF(P25="---","",VLOOKUP(P25,List1678345679102312131415161723456745689[],2,FALSE))</f>
        <v/>
      </c>
      <c r="BN25" s="161" t="str">
        <f>IF(Q25="---","",VLOOKUP(Q25,List1678345679102312131415161723456745689[],2,FALSE))</f>
        <v/>
      </c>
      <c r="BO25" s="161" t="str">
        <f>IF(R25="---","",VLOOKUP(R25,List1678345679102312131415161723456745689[],2,FALSE))</f>
        <v/>
      </c>
      <c r="BP25" s="29" t="s">
        <v>152</v>
      </c>
      <c r="BQ25" s="161" t="str">
        <f>IF(T25="---","",VLOOKUP(T25,List1678345679102312131415161723456745689[],2,FALSE))</f>
        <v/>
      </c>
      <c r="BR25" s="161" t="str">
        <f>IF(U25="---","",VLOOKUP(U25,List1678345679102312131415161723456745689[],2,FALSE))</f>
        <v/>
      </c>
      <c r="BS25" s="161" t="str">
        <f>IF(V25="---","",VLOOKUP(V25,List1678345679102312131415161723456745689[],2,FALSE))</f>
        <v/>
      </c>
      <c r="BT25" s="161" t="str">
        <f>IF(W25="---","",VLOOKUP(W25,List1678345679102312131415161723456745689[],2,FALSE))</f>
        <v/>
      </c>
      <c r="BU25" s="161" t="str">
        <f>IF(X25="---","",VLOOKUP(X25,List1678345679102312131415161723456745689[],2,FALSE))</f>
        <v/>
      </c>
      <c r="BV25" s="161" t="str">
        <f>IF(Y25="---","",VLOOKUP(Y25,List1678345679102312131415161723456745689[],2,FALSE))</f>
        <v/>
      </c>
      <c r="BW25" s="161" t="str">
        <f>IF(Z25="---","",VLOOKUP(Z25,List1678345679102312131415161723456745689[],2,FALSE))</f>
        <v/>
      </c>
      <c r="BX25" s="161" t="str">
        <f>IF(AA25="---","",VLOOKUP(AA25,List1678345679102312131415161723456745689[],2,FALSE))</f>
        <v/>
      </c>
      <c r="BY25" s="161" t="str">
        <f>IF(AB25="---","",VLOOKUP(AB25,List1678345679102312131415161723456745689[],2,FALSE))</f>
        <v/>
      </c>
      <c r="BZ25" s="161" t="str">
        <f>IF(AC25="---","",VLOOKUP(AC25,List1678345679102312131415161723456745689[],2,FALSE))</f>
        <v/>
      </c>
      <c r="CA25" s="8"/>
      <c r="CB25" s="1"/>
      <c r="CC25" s="8"/>
      <c r="CD25" s="1"/>
      <c r="CE25" s="8"/>
      <c r="CF25" s="1"/>
      <c r="CG25" s="8"/>
      <c r="CH25" s="1"/>
    </row>
    <row r="26" spans="2:86" s="211" customFormat="1" ht="13.5" customHeight="1" thickBot="1">
      <c r="B26" s="283"/>
      <c r="C26" s="289"/>
      <c r="D26" s="290"/>
      <c r="E26" s="198" t="s">
        <v>153</v>
      </c>
      <c r="F26" s="198"/>
      <c r="G26" s="199"/>
      <c r="H26" s="367" t="s">
        <v>105</v>
      </c>
      <c r="I26" s="367" t="s">
        <v>105</v>
      </c>
      <c r="J26" s="367" t="s">
        <v>105</v>
      </c>
      <c r="K26" s="367" t="s">
        <v>105</v>
      </c>
      <c r="L26" s="367" t="s">
        <v>105</v>
      </c>
      <c r="M26" s="367" t="s">
        <v>105</v>
      </c>
      <c r="N26" s="25" t="s">
        <v>105</v>
      </c>
      <c r="O26" s="25" t="s">
        <v>105</v>
      </c>
      <c r="P26" s="25" t="s">
        <v>105</v>
      </c>
      <c r="Q26" s="25" t="s">
        <v>105</v>
      </c>
      <c r="R26" s="32" t="s">
        <v>105</v>
      </c>
      <c r="S26" s="1"/>
      <c r="T26" s="367" t="s">
        <v>105</v>
      </c>
      <c r="U26" s="367" t="s">
        <v>105</v>
      </c>
      <c r="V26" s="367" t="s">
        <v>105</v>
      </c>
      <c r="W26" s="367" t="s">
        <v>105</v>
      </c>
      <c r="X26" s="367" t="s">
        <v>105</v>
      </c>
      <c r="Y26" s="371" t="s">
        <v>105</v>
      </c>
      <c r="Z26" s="371" t="s">
        <v>105</v>
      </c>
      <c r="AA26" s="371" t="s">
        <v>105</v>
      </c>
      <c r="AB26" s="371" t="s">
        <v>105</v>
      </c>
      <c r="AC26" s="371" t="s">
        <v>105</v>
      </c>
      <c r="AD26" s="8"/>
      <c r="AE26" s="8"/>
      <c r="AF26" s="27" t="str">
        <f t="shared" si="0"/>
        <v/>
      </c>
      <c r="AG26" s="27" t="str">
        <f t="shared" si="0"/>
        <v/>
      </c>
      <c r="AH26" s="27" t="str">
        <f t="shared" si="0"/>
        <v/>
      </c>
      <c r="AI26" s="27" t="str">
        <f t="shared" si="0"/>
        <v/>
      </c>
      <c r="AJ26" s="27" t="str">
        <f t="shared" si="0"/>
        <v/>
      </c>
      <c r="AK26" s="27" t="str">
        <f t="shared" si="0"/>
        <v/>
      </c>
      <c r="AL26" s="27" t="str">
        <f t="shared" si="0"/>
        <v/>
      </c>
      <c r="AM26" s="27" t="str">
        <f t="shared" si="0"/>
        <v/>
      </c>
      <c r="AN26" s="27" t="str">
        <f t="shared" si="0"/>
        <v/>
      </c>
      <c r="AO26" s="27" t="str">
        <f t="shared" si="0"/>
        <v/>
      </c>
      <c r="AP26" s="1"/>
      <c r="AQ26" s="28"/>
      <c r="AR26" s="29" t="s">
        <v>154</v>
      </c>
      <c r="AS26" s="30" t="str">
        <f t="shared" si="1"/>
        <v>---</v>
      </c>
      <c r="AT26" s="50" t="e">
        <f>VALUE(IF(AS26="---","",VLOOKUP(AS26,List1678345679102312131415161723456745689[],2,FALSE)))</f>
        <v>#VALUE!</v>
      </c>
      <c r="AU26" s="1" t="str">
        <f t="shared" si="2"/>
        <v>---</v>
      </c>
      <c r="AV26" s="1" t="e">
        <f>VALUE(IF(AU26="---","",VLOOKUP(AU26,List1678345679102312131415161723456745689[],2,FALSE)))</f>
        <v>#VALUE!</v>
      </c>
      <c r="AW26" s="1" t="str">
        <f t="shared" si="4"/>
        <v>---</v>
      </c>
      <c r="AX26" s="1" t="str">
        <f t="shared" si="3"/>
        <v>---</v>
      </c>
      <c r="AY26" s="1"/>
      <c r="AZ26" s="1"/>
      <c r="BA26" s="1"/>
      <c r="BB26" s="1"/>
      <c r="BC26" s="1"/>
      <c r="BD26" s="29" t="s">
        <v>154</v>
      </c>
      <c r="BE26" s="161" t="str">
        <f>IF(H26="---","",VLOOKUP(H26,List1678345679102312131415161723456745689[],2,FALSE))</f>
        <v/>
      </c>
      <c r="BF26" s="161" t="str">
        <f>IF(I26="---","",VLOOKUP(I26,List1678345679102312131415161723456745689[],2,FALSE))</f>
        <v/>
      </c>
      <c r="BG26" s="161" t="str">
        <f>IF(J26="---","",VLOOKUP(J26,List1678345679102312131415161723456745689[],2,FALSE))</f>
        <v/>
      </c>
      <c r="BH26" s="161" t="str">
        <f>IF(K26="---","",VLOOKUP(K26,List1678345679102312131415161723456745689[],2,FALSE))</f>
        <v/>
      </c>
      <c r="BI26" s="161" t="str">
        <f>IF(L26="---","",VLOOKUP(L26,List1678345679102312131415161723456745689[],2,FALSE))</f>
        <v/>
      </c>
      <c r="BJ26" s="161" t="str">
        <f>IF(M26="---","",VLOOKUP(M26,List1678345679102312131415161723456745689[],2,FALSE))</f>
        <v/>
      </c>
      <c r="BK26" s="161" t="str">
        <f>IF(N26="---","",VLOOKUP(N26,List1678345679102312131415161723456745689[],2,FALSE))</f>
        <v/>
      </c>
      <c r="BL26" s="161" t="str">
        <f>IF(O26="---","",VLOOKUP(O26,List1678345679102312131415161723456745689[],2,FALSE))</f>
        <v/>
      </c>
      <c r="BM26" s="161" t="str">
        <f>IF(P26="---","",VLOOKUP(P26,List1678345679102312131415161723456745689[],2,FALSE))</f>
        <v/>
      </c>
      <c r="BN26" s="161" t="str">
        <f>IF(Q26="---","",VLOOKUP(Q26,List1678345679102312131415161723456745689[],2,FALSE))</f>
        <v/>
      </c>
      <c r="BO26" s="161" t="str">
        <f>IF(R26="---","",VLOOKUP(R26,List1678345679102312131415161723456745689[],2,FALSE))</f>
        <v/>
      </c>
      <c r="BP26" s="29" t="s">
        <v>154</v>
      </c>
      <c r="BQ26" s="161" t="str">
        <f>IF(T26="---","",VLOOKUP(T26,List1678345679102312131415161723456745689[],2,FALSE))</f>
        <v/>
      </c>
      <c r="BR26" s="161" t="str">
        <f>IF(U26="---","",VLOOKUP(U26,List1678345679102312131415161723456745689[],2,FALSE))</f>
        <v/>
      </c>
      <c r="BS26" s="161" t="str">
        <f>IF(V26="---","",VLOOKUP(V26,List1678345679102312131415161723456745689[],2,FALSE))</f>
        <v/>
      </c>
      <c r="BT26" s="161" t="str">
        <f>IF(W26="---","",VLOOKUP(W26,List1678345679102312131415161723456745689[],2,FALSE))</f>
        <v/>
      </c>
      <c r="BU26" s="161" t="str">
        <f>IF(X26="---","",VLOOKUP(X26,List1678345679102312131415161723456745689[],2,FALSE))</f>
        <v/>
      </c>
      <c r="BV26" s="161" t="str">
        <f>IF(Y26="---","",VLOOKUP(Y26,List1678345679102312131415161723456745689[],2,FALSE))</f>
        <v/>
      </c>
      <c r="BW26" s="161" t="str">
        <f>IF(Z26="---","",VLOOKUP(Z26,List1678345679102312131415161723456745689[],2,FALSE))</f>
        <v/>
      </c>
      <c r="BX26" s="161" t="str">
        <f>IF(AA26="---","",VLOOKUP(AA26,List1678345679102312131415161723456745689[],2,FALSE))</f>
        <v/>
      </c>
      <c r="BY26" s="161" t="str">
        <f>IF(AB26="---","",VLOOKUP(AB26,List1678345679102312131415161723456745689[],2,FALSE))</f>
        <v/>
      </c>
      <c r="BZ26" s="161" t="str">
        <f>IF(AC26="---","",VLOOKUP(AC26,List1678345679102312131415161723456745689[],2,FALSE))</f>
        <v/>
      </c>
      <c r="CA26" s="8"/>
      <c r="CB26" s="1"/>
      <c r="CC26" s="8"/>
      <c r="CD26" s="1"/>
      <c r="CE26" s="8"/>
      <c r="CF26" s="1"/>
      <c r="CG26" s="8"/>
      <c r="CH26" s="1"/>
    </row>
    <row r="27" spans="2:86" s="211" customFormat="1" ht="13.9" customHeight="1" thickBot="1">
      <c r="B27" s="283"/>
      <c r="C27" s="289" t="s">
        <v>155</v>
      </c>
      <c r="D27" s="290"/>
      <c r="E27" s="198" t="s">
        <v>227</v>
      </c>
      <c r="F27" s="198"/>
      <c r="G27" s="199"/>
      <c r="H27" s="367" t="s">
        <v>105</v>
      </c>
      <c r="I27" s="367" t="s">
        <v>105</v>
      </c>
      <c r="J27" s="367" t="s">
        <v>105</v>
      </c>
      <c r="K27" s="367" t="s">
        <v>105</v>
      </c>
      <c r="L27" s="367" t="s">
        <v>105</v>
      </c>
      <c r="M27" s="367" t="s">
        <v>105</v>
      </c>
      <c r="N27" s="25" t="s">
        <v>105</v>
      </c>
      <c r="O27" s="25" t="s">
        <v>105</v>
      </c>
      <c r="P27" s="25" t="s">
        <v>105</v>
      </c>
      <c r="Q27" s="25" t="s">
        <v>105</v>
      </c>
      <c r="R27" s="32" t="s">
        <v>105</v>
      </c>
      <c r="S27" s="1"/>
      <c r="T27" s="367" t="s">
        <v>105</v>
      </c>
      <c r="U27" s="367" t="s">
        <v>105</v>
      </c>
      <c r="V27" s="367" t="s">
        <v>105</v>
      </c>
      <c r="W27" s="367" t="s">
        <v>105</v>
      </c>
      <c r="X27" s="367" t="s">
        <v>105</v>
      </c>
      <c r="Y27" s="371" t="s">
        <v>105</v>
      </c>
      <c r="Z27" s="371" t="s">
        <v>105</v>
      </c>
      <c r="AA27" s="371" t="s">
        <v>105</v>
      </c>
      <c r="AB27" s="371" t="s">
        <v>105</v>
      </c>
      <c r="AC27" s="371" t="s">
        <v>105</v>
      </c>
      <c r="AD27" s="8"/>
      <c r="AE27" s="8"/>
      <c r="AF27" s="27" t="str">
        <f t="shared" si="0"/>
        <v/>
      </c>
      <c r="AG27" s="27" t="str">
        <f t="shared" si="0"/>
        <v/>
      </c>
      <c r="AH27" s="27" t="str">
        <f t="shared" si="0"/>
        <v/>
      </c>
      <c r="AI27" s="27" t="str">
        <f t="shared" si="0"/>
        <v/>
      </c>
      <c r="AJ27" s="27" t="str">
        <f t="shared" si="0"/>
        <v/>
      </c>
      <c r="AK27" s="27" t="str">
        <f t="shared" si="0"/>
        <v/>
      </c>
      <c r="AL27" s="27" t="str">
        <f t="shared" si="0"/>
        <v/>
      </c>
      <c r="AM27" s="27" t="str">
        <f t="shared" si="0"/>
        <v/>
      </c>
      <c r="AN27" s="27" t="str">
        <f t="shared" si="0"/>
        <v/>
      </c>
      <c r="AO27" s="27" t="str">
        <f t="shared" si="0"/>
        <v/>
      </c>
      <c r="AP27" s="1"/>
      <c r="AQ27" s="28"/>
      <c r="AR27" s="29" t="s">
        <v>157</v>
      </c>
      <c r="AS27" s="30" t="str">
        <f t="shared" si="1"/>
        <v>---</v>
      </c>
      <c r="AT27" s="50" t="e">
        <f>VALUE(IF(AS27="---","",VLOOKUP(AS27,List1678345679102312131415161723456745689[],2,FALSE)))</f>
        <v>#VALUE!</v>
      </c>
      <c r="AU27" s="1" t="str">
        <f t="shared" si="2"/>
        <v>---</v>
      </c>
      <c r="AV27" s="1" t="e">
        <f>VALUE(IF(AU27="---","",VLOOKUP(AU27,List1678345679102312131415161723456745689[],2,FALSE)))</f>
        <v>#VALUE!</v>
      </c>
      <c r="AW27" s="1" t="str">
        <f t="shared" si="4"/>
        <v>---</v>
      </c>
      <c r="AX27" s="1" t="str">
        <f t="shared" si="3"/>
        <v>---</v>
      </c>
      <c r="AY27" s="1"/>
      <c r="AZ27" s="1"/>
      <c r="BA27" s="1"/>
      <c r="BB27" s="1"/>
      <c r="BC27" s="1"/>
      <c r="BD27" s="29" t="s">
        <v>157</v>
      </c>
      <c r="BE27" s="161" t="str">
        <f>IF(H27="---","",VLOOKUP(H27,List1678345679102312131415161723456745689[],2,FALSE))</f>
        <v/>
      </c>
      <c r="BF27" s="161" t="str">
        <f>IF(I27="---","",VLOOKUP(I27,List1678345679102312131415161723456745689[],2,FALSE))</f>
        <v/>
      </c>
      <c r="BG27" s="161" t="str">
        <f>IF(J27="---","",VLOOKUP(J27,List1678345679102312131415161723456745689[],2,FALSE))</f>
        <v/>
      </c>
      <c r="BH27" s="161" t="str">
        <f>IF(K27="---","",VLOOKUP(K27,List1678345679102312131415161723456745689[],2,FALSE))</f>
        <v/>
      </c>
      <c r="BI27" s="161" t="str">
        <f>IF(L27="---","",VLOOKUP(L27,List1678345679102312131415161723456745689[],2,FALSE))</f>
        <v/>
      </c>
      <c r="BJ27" s="161" t="str">
        <f>IF(M27="---","",VLOOKUP(M27,List1678345679102312131415161723456745689[],2,FALSE))</f>
        <v/>
      </c>
      <c r="BK27" s="161" t="str">
        <f>IF(N27="---","",VLOOKUP(N27,List1678345679102312131415161723456745689[],2,FALSE))</f>
        <v/>
      </c>
      <c r="BL27" s="161" t="str">
        <f>IF(O27="---","",VLOOKUP(O27,List1678345679102312131415161723456745689[],2,FALSE))</f>
        <v/>
      </c>
      <c r="BM27" s="161" t="str">
        <f>IF(P27="---","",VLOOKUP(P27,List1678345679102312131415161723456745689[],2,FALSE))</f>
        <v/>
      </c>
      <c r="BN27" s="161" t="str">
        <f>IF(Q27="---","",VLOOKUP(Q27,List1678345679102312131415161723456745689[],2,FALSE))</f>
        <v/>
      </c>
      <c r="BO27" s="161" t="str">
        <f>IF(R27="---","",VLOOKUP(R27,List1678345679102312131415161723456745689[],2,FALSE))</f>
        <v/>
      </c>
      <c r="BP27" s="29" t="s">
        <v>157</v>
      </c>
      <c r="BQ27" s="161" t="str">
        <f>IF(T27="---","",VLOOKUP(T27,List1678345679102312131415161723456745689[],2,FALSE))</f>
        <v/>
      </c>
      <c r="BR27" s="161" t="str">
        <f>IF(U27="---","",VLOOKUP(U27,List1678345679102312131415161723456745689[],2,FALSE))</f>
        <v/>
      </c>
      <c r="BS27" s="161" t="str">
        <f>IF(V27="---","",VLOOKUP(V27,List1678345679102312131415161723456745689[],2,FALSE))</f>
        <v/>
      </c>
      <c r="BT27" s="161" t="str">
        <f>IF(W27="---","",VLOOKUP(W27,List1678345679102312131415161723456745689[],2,FALSE))</f>
        <v/>
      </c>
      <c r="BU27" s="161" t="str">
        <f>IF(X27="---","",VLOOKUP(X27,List1678345679102312131415161723456745689[],2,FALSE))</f>
        <v/>
      </c>
      <c r="BV27" s="161" t="str">
        <f>IF(Y27="---","",VLOOKUP(Y27,List1678345679102312131415161723456745689[],2,FALSE))</f>
        <v/>
      </c>
      <c r="BW27" s="161" t="str">
        <f>IF(Z27="---","",VLOOKUP(Z27,List1678345679102312131415161723456745689[],2,FALSE))</f>
        <v/>
      </c>
      <c r="BX27" s="161" t="str">
        <f>IF(AA27="---","",VLOOKUP(AA27,List1678345679102312131415161723456745689[],2,FALSE))</f>
        <v/>
      </c>
      <c r="BY27" s="161" t="str">
        <f>IF(AB27="---","",VLOOKUP(AB27,List1678345679102312131415161723456745689[],2,FALSE))</f>
        <v/>
      </c>
      <c r="BZ27" s="161" t="str">
        <f>IF(AC27="---","",VLOOKUP(AC27,List1678345679102312131415161723456745689[],2,FALSE))</f>
        <v/>
      </c>
      <c r="CA27" s="8"/>
      <c r="CB27" s="1"/>
      <c r="CC27" s="8"/>
      <c r="CD27" s="1"/>
      <c r="CE27" s="8"/>
      <c r="CF27" s="1"/>
      <c r="CG27" s="8"/>
      <c r="CH27" s="1"/>
    </row>
    <row r="28" spans="2:86" s="211" customFormat="1" ht="13.5" customHeight="1" thickBot="1">
      <c r="B28" s="283"/>
      <c r="C28" s="289"/>
      <c r="D28" s="290"/>
      <c r="E28" s="198" t="s">
        <v>228</v>
      </c>
      <c r="F28" s="198"/>
      <c r="G28" s="199"/>
      <c r="H28" s="367" t="s">
        <v>105</v>
      </c>
      <c r="I28" s="367" t="s">
        <v>105</v>
      </c>
      <c r="J28" s="367" t="s">
        <v>105</v>
      </c>
      <c r="K28" s="367" t="s">
        <v>105</v>
      </c>
      <c r="L28" s="367" t="s">
        <v>105</v>
      </c>
      <c r="M28" s="367" t="s">
        <v>105</v>
      </c>
      <c r="N28" s="25" t="s">
        <v>105</v>
      </c>
      <c r="O28" s="25" t="s">
        <v>105</v>
      </c>
      <c r="P28" s="25" t="s">
        <v>105</v>
      </c>
      <c r="Q28" s="25" t="s">
        <v>105</v>
      </c>
      <c r="R28" s="32" t="s">
        <v>105</v>
      </c>
      <c r="S28" s="1"/>
      <c r="T28" s="367" t="s">
        <v>105</v>
      </c>
      <c r="U28" s="367" t="s">
        <v>105</v>
      </c>
      <c r="V28" s="367" t="s">
        <v>105</v>
      </c>
      <c r="W28" s="367" t="s">
        <v>105</v>
      </c>
      <c r="X28" s="367" t="s">
        <v>105</v>
      </c>
      <c r="Y28" s="371" t="s">
        <v>105</v>
      </c>
      <c r="Z28" s="371" t="s">
        <v>105</v>
      </c>
      <c r="AA28" s="371" t="s">
        <v>105</v>
      </c>
      <c r="AB28" s="371" t="s">
        <v>105</v>
      </c>
      <c r="AC28" s="371" t="s">
        <v>105</v>
      </c>
      <c r="AD28" s="8"/>
      <c r="AE28" s="8"/>
      <c r="AF28" s="27" t="str">
        <f t="shared" si="0"/>
        <v/>
      </c>
      <c r="AG28" s="27" t="str">
        <f t="shared" si="0"/>
        <v/>
      </c>
      <c r="AH28" s="27" t="str">
        <f t="shared" si="0"/>
        <v/>
      </c>
      <c r="AI28" s="27" t="str">
        <f t="shared" si="0"/>
        <v/>
      </c>
      <c r="AJ28" s="27" t="str">
        <f t="shared" si="0"/>
        <v/>
      </c>
      <c r="AK28" s="27" t="str">
        <f t="shared" ref="AK28:AO30" si="5">IFERROR(IF(N28="---","",IF(Y28="---","No Target Set",IF(BV28=BK28,"On Target",IF(BV28&gt;BK28,"Behind",IF(BV28&lt;BK28,"Ahead"))))),"")</f>
        <v/>
      </c>
      <c r="AL28" s="27" t="str">
        <f t="shared" si="5"/>
        <v/>
      </c>
      <c r="AM28" s="27" t="str">
        <f t="shared" si="5"/>
        <v/>
      </c>
      <c r="AN28" s="27" t="str">
        <f t="shared" si="5"/>
        <v/>
      </c>
      <c r="AO28" s="27" t="str">
        <f t="shared" si="5"/>
        <v/>
      </c>
      <c r="AP28" s="1"/>
      <c r="AQ28" s="28"/>
      <c r="AR28" s="29" t="s">
        <v>159</v>
      </c>
      <c r="AS28" s="30" t="str">
        <f t="shared" si="1"/>
        <v>---</v>
      </c>
      <c r="AT28" s="50" t="e">
        <f>VALUE(IF(AS28="---","",VLOOKUP(AS28,List1678345679102312131415161723456745689[],2,FALSE)))</f>
        <v>#VALUE!</v>
      </c>
      <c r="AU28" s="1" t="str">
        <f t="shared" si="2"/>
        <v>---</v>
      </c>
      <c r="AV28" s="1" t="e">
        <f>VALUE(IF(AU28="---","",VLOOKUP(AU28,List1678345679102312131415161723456745689[],2,FALSE)))</f>
        <v>#VALUE!</v>
      </c>
      <c r="AW28" s="1" t="str">
        <f t="shared" si="4"/>
        <v>---</v>
      </c>
      <c r="AX28" s="1" t="str">
        <f t="shared" si="3"/>
        <v>---</v>
      </c>
      <c r="AY28" s="1"/>
      <c r="AZ28" s="1"/>
      <c r="BA28" s="1"/>
      <c r="BB28" s="1"/>
      <c r="BC28" s="1"/>
      <c r="BD28" s="29" t="s">
        <v>159</v>
      </c>
      <c r="BE28" s="161" t="str">
        <f>IF(H28="---","",VLOOKUP(H28,List1678345679102312131415161723456745689[],2,FALSE))</f>
        <v/>
      </c>
      <c r="BF28" s="161" t="str">
        <f>IF(I28="---","",VLOOKUP(I28,List1678345679102312131415161723456745689[],2,FALSE))</f>
        <v/>
      </c>
      <c r="BG28" s="161" t="str">
        <f>IF(J28="---","",VLOOKUP(J28,List1678345679102312131415161723456745689[],2,FALSE))</f>
        <v/>
      </c>
      <c r="BH28" s="161" t="str">
        <f>IF(K28="---","",VLOOKUP(K28,List1678345679102312131415161723456745689[],2,FALSE))</f>
        <v/>
      </c>
      <c r="BI28" s="161" t="str">
        <f>IF(L28="---","",VLOOKUP(L28,List1678345679102312131415161723456745689[],2,FALSE))</f>
        <v/>
      </c>
      <c r="BJ28" s="161" t="str">
        <f>IF(M28="---","",VLOOKUP(M28,List1678345679102312131415161723456745689[],2,FALSE))</f>
        <v/>
      </c>
      <c r="BK28" s="161" t="str">
        <f>IF(N28="---","",VLOOKUP(N28,List1678345679102312131415161723456745689[],2,FALSE))</f>
        <v/>
      </c>
      <c r="BL28" s="161" t="str">
        <f>IF(O28="---","",VLOOKUP(O28,List1678345679102312131415161723456745689[],2,FALSE))</f>
        <v/>
      </c>
      <c r="BM28" s="161" t="str">
        <f>IF(P28="---","",VLOOKUP(P28,List1678345679102312131415161723456745689[],2,FALSE))</f>
        <v/>
      </c>
      <c r="BN28" s="161" t="str">
        <f>IF(Q28="---","",VLOOKUP(Q28,List1678345679102312131415161723456745689[],2,FALSE))</f>
        <v/>
      </c>
      <c r="BO28" s="161" t="str">
        <f>IF(R28="---","",VLOOKUP(R28,List1678345679102312131415161723456745689[],2,FALSE))</f>
        <v/>
      </c>
      <c r="BP28" s="29" t="s">
        <v>159</v>
      </c>
      <c r="BQ28" s="161" t="str">
        <f>IF(T28="---","",VLOOKUP(T28,List1678345679102312131415161723456745689[],2,FALSE))</f>
        <v/>
      </c>
      <c r="BR28" s="161" t="str">
        <f>IF(U28="---","",VLOOKUP(U28,List1678345679102312131415161723456745689[],2,FALSE))</f>
        <v/>
      </c>
      <c r="BS28" s="161" t="str">
        <f>IF(V28="---","",VLOOKUP(V28,List1678345679102312131415161723456745689[],2,FALSE))</f>
        <v/>
      </c>
      <c r="BT28" s="161" t="str">
        <f>IF(W28="---","",VLOOKUP(W28,List1678345679102312131415161723456745689[],2,FALSE))</f>
        <v/>
      </c>
      <c r="BU28" s="161" t="str">
        <f>IF(X28="---","",VLOOKUP(X28,List1678345679102312131415161723456745689[],2,FALSE))</f>
        <v/>
      </c>
      <c r="BV28" s="161" t="str">
        <f>IF(Y28="---","",VLOOKUP(Y28,List1678345679102312131415161723456745689[],2,FALSE))</f>
        <v/>
      </c>
      <c r="BW28" s="161" t="str">
        <f>IF(Z28="---","",VLOOKUP(Z28,List1678345679102312131415161723456745689[],2,FALSE))</f>
        <v/>
      </c>
      <c r="BX28" s="161" t="str">
        <f>IF(AA28="---","",VLOOKUP(AA28,List1678345679102312131415161723456745689[],2,FALSE))</f>
        <v/>
      </c>
      <c r="BY28" s="161" t="str">
        <f>IF(AB28="---","",VLOOKUP(AB28,List1678345679102312131415161723456745689[],2,FALSE))</f>
        <v/>
      </c>
      <c r="BZ28" s="161" t="str">
        <f>IF(AC28="---","",VLOOKUP(AC28,List1678345679102312131415161723456745689[],2,FALSE))</f>
        <v/>
      </c>
      <c r="CA28" s="8"/>
      <c r="CB28" s="1"/>
      <c r="CC28" s="8"/>
      <c r="CD28" s="1"/>
      <c r="CE28" s="8"/>
      <c r="CF28" s="1"/>
      <c r="CG28" s="8"/>
      <c r="CH28" s="1"/>
    </row>
    <row r="29" spans="2:86" s="211" customFormat="1" ht="13.5" customHeight="1" thickBot="1">
      <c r="B29" s="283"/>
      <c r="C29" s="289"/>
      <c r="D29" s="290"/>
      <c r="E29" s="198" t="s">
        <v>160</v>
      </c>
      <c r="F29" s="198"/>
      <c r="G29" s="199"/>
      <c r="H29" s="367" t="s">
        <v>105</v>
      </c>
      <c r="I29" s="367" t="s">
        <v>105</v>
      </c>
      <c r="J29" s="367" t="s">
        <v>105</v>
      </c>
      <c r="K29" s="367" t="s">
        <v>105</v>
      </c>
      <c r="L29" s="367" t="s">
        <v>105</v>
      </c>
      <c r="M29" s="367" t="s">
        <v>105</v>
      </c>
      <c r="N29" s="25" t="s">
        <v>105</v>
      </c>
      <c r="O29" s="25" t="s">
        <v>105</v>
      </c>
      <c r="P29" s="25" t="s">
        <v>105</v>
      </c>
      <c r="Q29" s="25" t="s">
        <v>105</v>
      </c>
      <c r="R29" s="32" t="s">
        <v>105</v>
      </c>
      <c r="S29" s="1"/>
      <c r="T29" s="367" t="s">
        <v>105</v>
      </c>
      <c r="U29" s="367" t="s">
        <v>105</v>
      </c>
      <c r="V29" s="367" t="s">
        <v>105</v>
      </c>
      <c r="W29" s="367" t="s">
        <v>105</v>
      </c>
      <c r="X29" s="367" t="s">
        <v>105</v>
      </c>
      <c r="Y29" s="371" t="s">
        <v>105</v>
      </c>
      <c r="Z29" s="371" t="s">
        <v>105</v>
      </c>
      <c r="AA29" s="371" t="s">
        <v>105</v>
      </c>
      <c r="AB29" s="371" t="s">
        <v>105</v>
      </c>
      <c r="AC29" s="371" t="s">
        <v>105</v>
      </c>
      <c r="AD29" s="8"/>
      <c r="AE29" s="8"/>
      <c r="AF29" s="27" t="str">
        <f t="shared" ref="AF29:AJ30" si="6">IFERROR(IF(I29="---","",IF(T29="---","No Target Set",IF(BQ29=BF29,"On Target",IF(BQ29&gt;BF29,"Behind",IF(BQ29&lt;BF29,"Ahead"))))),"")</f>
        <v/>
      </c>
      <c r="AG29" s="27" t="str">
        <f t="shared" si="6"/>
        <v/>
      </c>
      <c r="AH29" s="27" t="str">
        <f t="shared" si="6"/>
        <v/>
      </c>
      <c r="AI29" s="27" t="str">
        <f t="shared" si="6"/>
        <v/>
      </c>
      <c r="AJ29" s="27" t="str">
        <f t="shared" si="6"/>
        <v/>
      </c>
      <c r="AK29" s="27" t="str">
        <f t="shared" si="5"/>
        <v/>
      </c>
      <c r="AL29" s="27" t="str">
        <f t="shared" si="5"/>
        <v/>
      </c>
      <c r="AM29" s="27" t="str">
        <f t="shared" si="5"/>
        <v/>
      </c>
      <c r="AN29" s="27" t="str">
        <f t="shared" si="5"/>
        <v/>
      </c>
      <c r="AO29" s="27" t="str">
        <f t="shared" si="5"/>
        <v/>
      </c>
      <c r="AP29" s="1"/>
      <c r="AQ29" s="28"/>
      <c r="AR29" s="29" t="s">
        <v>161</v>
      </c>
      <c r="AS29" s="30" t="str">
        <f t="shared" si="1"/>
        <v>---</v>
      </c>
      <c r="AT29" s="50" t="e">
        <f>VALUE(IF(AS29="---","",VLOOKUP(AS29,List1678345679102312131415161723456745689[],2,FALSE)))</f>
        <v>#VALUE!</v>
      </c>
      <c r="AU29" s="1" t="str">
        <f t="shared" si="2"/>
        <v>---</v>
      </c>
      <c r="AV29" s="1" t="e">
        <f>VALUE(IF(AU29="---","",VLOOKUP(AU29,List1678345679102312131415161723456745689[],2,FALSE)))</f>
        <v>#VALUE!</v>
      </c>
      <c r="AW29" s="1" t="str">
        <f t="shared" si="4"/>
        <v>---</v>
      </c>
      <c r="AX29" s="1" t="str">
        <f t="shared" si="3"/>
        <v>---</v>
      </c>
      <c r="AY29" s="1"/>
      <c r="AZ29" s="1"/>
      <c r="BA29" s="1"/>
      <c r="BB29" s="1"/>
      <c r="BC29" s="1"/>
      <c r="BD29" s="29" t="s">
        <v>161</v>
      </c>
      <c r="BE29" s="161" t="str">
        <f>IF(H29="---","",VLOOKUP(H29,List1678345679102312131415161723456745689[],2,FALSE))</f>
        <v/>
      </c>
      <c r="BF29" s="161" t="str">
        <f>IF(I29="---","",VLOOKUP(I29,List1678345679102312131415161723456745689[],2,FALSE))</f>
        <v/>
      </c>
      <c r="BG29" s="161" t="str">
        <f>IF(J29="---","",VLOOKUP(J29,List1678345679102312131415161723456745689[],2,FALSE))</f>
        <v/>
      </c>
      <c r="BH29" s="161" t="str">
        <f>IF(K29="---","",VLOOKUP(K29,List1678345679102312131415161723456745689[],2,FALSE))</f>
        <v/>
      </c>
      <c r="BI29" s="161" t="str">
        <f>IF(L29="---","",VLOOKUP(L29,List1678345679102312131415161723456745689[],2,FALSE))</f>
        <v/>
      </c>
      <c r="BJ29" s="161" t="str">
        <f>IF(M29="---","",VLOOKUP(M29,List1678345679102312131415161723456745689[],2,FALSE))</f>
        <v/>
      </c>
      <c r="BK29" s="161" t="str">
        <f>IF(N29="---","",VLOOKUP(N29,List1678345679102312131415161723456745689[],2,FALSE))</f>
        <v/>
      </c>
      <c r="BL29" s="161" t="str">
        <f>IF(O29="---","",VLOOKUP(O29,List1678345679102312131415161723456745689[],2,FALSE))</f>
        <v/>
      </c>
      <c r="BM29" s="161" t="str">
        <f>IF(P29="---","",VLOOKUP(P29,List1678345679102312131415161723456745689[],2,FALSE))</f>
        <v/>
      </c>
      <c r="BN29" s="161" t="str">
        <f>IF(Q29="---","",VLOOKUP(Q29,List1678345679102312131415161723456745689[],2,FALSE))</f>
        <v/>
      </c>
      <c r="BO29" s="161" t="str">
        <f>IF(R29="---","",VLOOKUP(R29,List1678345679102312131415161723456745689[],2,FALSE))</f>
        <v/>
      </c>
      <c r="BP29" s="29" t="s">
        <v>161</v>
      </c>
      <c r="BQ29" s="161" t="str">
        <f>IF(T29="---","",VLOOKUP(T29,List1678345679102312131415161723456745689[],2,FALSE))</f>
        <v/>
      </c>
      <c r="BR29" s="161" t="str">
        <f>IF(U29="---","",VLOOKUP(U29,List1678345679102312131415161723456745689[],2,FALSE))</f>
        <v/>
      </c>
      <c r="BS29" s="161" t="str">
        <f>IF(V29="---","",VLOOKUP(V29,List1678345679102312131415161723456745689[],2,FALSE))</f>
        <v/>
      </c>
      <c r="BT29" s="161" t="str">
        <f>IF(W29="---","",VLOOKUP(W29,List1678345679102312131415161723456745689[],2,FALSE))</f>
        <v/>
      </c>
      <c r="BU29" s="161" t="str">
        <f>IF(X29="---","",VLOOKUP(X29,List1678345679102312131415161723456745689[],2,FALSE))</f>
        <v/>
      </c>
      <c r="BV29" s="161" t="str">
        <f>IF(Y29="---","",VLOOKUP(Y29,List1678345679102312131415161723456745689[],2,FALSE))</f>
        <v/>
      </c>
      <c r="BW29" s="161" t="str">
        <f>IF(Z29="---","",VLOOKUP(Z29,List1678345679102312131415161723456745689[],2,FALSE))</f>
        <v/>
      </c>
      <c r="BX29" s="161" t="str">
        <f>IF(AA29="---","",VLOOKUP(AA29,List1678345679102312131415161723456745689[],2,FALSE))</f>
        <v/>
      </c>
      <c r="BY29" s="161" t="str">
        <f>IF(AB29="---","",VLOOKUP(AB29,List1678345679102312131415161723456745689[],2,FALSE))</f>
        <v/>
      </c>
      <c r="BZ29" s="161" t="str">
        <f>IF(AC29="---","",VLOOKUP(AC29,List1678345679102312131415161723456745689[],2,FALSE))</f>
        <v/>
      </c>
      <c r="CA29" s="8"/>
      <c r="CB29" s="1"/>
      <c r="CC29" s="8"/>
      <c r="CD29" s="1"/>
      <c r="CE29" s="8"/>
      <c r="CF29" s="1"/>
      <c r="CG29" s="8"/>
      <c r="CH29" s="1"/>
    </row>
    <row r="30" spans="2:86" s="211" customFormat="1" ht="13.5" customHeight="1" thickBot="1">
      <c r="B30" s="284"/>
      <c r="C30" s="289"/>
      <c r="D30" s="290"/>
      <c r="E30" s="198" t="s">
        <v>239</v>
      </c>
      <c r="F30" s="198"/>
      <c r="G30" s="199"/>
      <c r="H30" s="376" t="s">
        <v>105</v>
      </c>
      <c r="I30" s="376" t="s">
        <v>105</v>
      </c>
      <c r="J30" s="376" t="s">
        <v>105</v>
      </c>
      <c r="K30" s="376" t="s">
        <v>105</v>
      </c>
      <c r="L30" s="376" t="s">
        <v>105</v>
      </c>
      <c r="M30" s="376" t="s">
        <v>105</v>
      </c>
      <c r="N30" s="36" t="s">
        <v>105</v>
      </c>
      <c r="O30" s="36" t="s">
        <v>105</v>
      </c>
      <c r="P30" s="36" t="s">
        <v>105</v>
      </c>
      <c r="Q30" s="36" t="s">
        <v>105</v>
      </c>
      <c r="R30" s="37" t="s">
        <v>105</v>
      </c>
      <c r="S30" s="1"/>
      <c r="T30" s="367" t="s">
        <v>105</v>
      </c>
      <c r="U30" s="367" t="s">
        <v>105</v>
      </c>
      <c r="V30" s="367" t="s">
        <v>105</v>
      </c>
      <c r="W30" s="367" t="s">
        <v>105</v>
      </c>
      <c r="X30" s="367" t="s">
        <v>105</v>
      </c>
      <c r="Y30" s="371" t="s">
        <v>105</v>
      </c>
      <c r="Z30" s="371" t="s">
        <v>105</v>
      </c>
      <c r="AA30" s="371" t="s">
        <v>105</v>
      </c>
      <c r="AB30" s="371" t="s">
        <v>105</v>
      </c>
      <c r="AC30" s="371" t="s">
        <v>105</v>
      </c>
      <c r="AD30" s="8"/>
      <c r="AE30" s="8"/>
      <c r="AF30" s="27" t="str">
        <f t="shared" si="6"/>
        <v/>
      </c>
      <c r="AG30" s="27" t="str">
        <f t="shared" si="6"/>
        <v/>
      </c>
      <c r="AH30" s="27" t="str">
        <f t="shared" si="6"/>
        <v/>
      </c>
      <c r="AI30" s="27" t="str">
        <f t="shared" si="6"/>
        <v/>
      </c>
      <c r="AJ30" s="27" t="str">
        <f t="shared" si="6"/>
        <v/>
      </c>
      <c r="AK30" s="27" t="str">
        <f t="shared" si="5"/>
        <v/>
      </c>
      <c r="AL30" s="27" t="str">
        <f t="shared" si="5"/>
        <v/>
      </c>
      <c r="AM30" s="27" t="str">
        <f t="shared" si="5"/>
        <v/>
      </c>
      <c r="AN30" s="27" t="str">
        <f t="shared" si="5"/>
        <v/>
      </c>
      <c r="AO30" s="27" t="str">
        <f t="shared" si="5"/>
        <v/>
      </c>
      <c r="AP30" s="1"/>
      <c r="AQ30" s="28"/>
      <c r="AR30" s="29" t="s">
        <v>163</v>
      </c>
      <c r="AS30" s="30" t="str">
        <f t="shared" si="1"/>
        <v>---</v>
      </c>
      <c r="AT30" s="50" t="e">
        <f>VALUE(IF(AS30="---","",VLOOKUP(AS30,List1678345679102312131415161723456745689[],2,FALSE)))</f>
        <v>#VALUE!</v>
      </c>
      <c r="AU30" s="1" t="str">
        <f t="shared" si="2"/>
        <v>---</v>
      </c>
      <c r="AV30" s="1" t="e">
        <f>VALUE(IF(AU30="---","",VLOOKUP(AU30,List1678345679102312131415161723456745689[],2,FALSE)))</f>
        <v>#VALUE!</v>
      </c>
      <c r="AW30" s="1" t="str">
        <f t="shared" si="4"/>
        <v>---</v>
      </c>
      <c r="AX30" s="1" t="str">
        <f t="shared" si="3"/>
        <v>---</v>
      </c>
      <c r="AY30" s="1"/>
      <c r="AZ30" s="1"/>
      <c r="BA30" s="1"/>
      <c r="BB30" s="1"/>
      <c r="BC30" s="1"/>
      <c r="BD30" s="29" t="s">
        <v>163</v>
      </c>
      <c r="BE30" s="161" t="str">
        <f>IF(H30="---","",VLOOKUP(H30,List1678345679102312131415161723456745689[],2,FALSE))</f>
        <v/>
      </c>
      <c r="BF30" s="161" t="str">
        <f>IF(I30="---","",VLOOKUP(I30,List1678345679102312131415161723456745689[],2,FALSE))</f>
        <v/>
      </c>
      <c r="BG30" s="161" t="str">
        <f>IF(J30="---","",VLOOKUP(J30,List1678345679102312131415161723456745689[],2,FALSE))</f>
        <v/>
      </c>
      <c r="BH30" s="161" t="str">
        <f>IF(K30="---","",VLOOKUP(K30,List1678345679102312131415161723456745689[],2,FALSE))</f>
        <v/>
      </c>
      <c r="BI30" s="161" t="str">
        <f>IF(L30="---","",VLOOKUP(L30,List1678345679102312131415161723456745689[],2,FALSE))</f>
        <v/>
      </c>
      <c r="BJ30" s="161" t="str">
        <f>IF(M30="---","",VLOOKUP(M30,List1678345679102312131415161723456745689[],2,FALSE))</f>
        <v/>
      </c>
      <c r="BK30" s="161" t="str">
        <f>IF(N30="---","",VLOOKUP(N30,List1678345679102312131415161723456745689[],2,FALSE))</f>
        <v/>
      </c>
      <c r="BL30" s="161" t="str">
        <f>IF(O30="---","",VLOOKUP(O30,List1678345679102312131415161723456745689[],2,FALSE))</f>
        <v/>
      </c>
      <c r="BM30" s="161" t="str">
        <f>IF(P30="---","",VLOOKUP(P30,List1678345679102312131415161723456745689[],2,FALSE))</f>
        <v/>
      </c>
      <c r="BN30" s="161" t="str">
        <f>IF(Q30="---","",VLOOKUP(Q30,List1678345679102312131415161723456745689[],2,FALSE))</f>
        <v/>
      </c>
      <c r="BO30" s="161" t="str">
        <f>IF(R30="---","",VLOOKUP(R30,List1678345679102312131415161723456745689[],2,FALSE))</f>
        <v/>
      </c>
      <c r="BP30" s="29" t="s">
        <v>163</v>
      </c>
      <c r="BQ30" s="161" t="str">
        <f>IF(T30="---","",VLOOKUP(T30,List1678345679102312131415161723456745689[],2,FALSE))</f>
        <v/>
      </c>
      <c r="BR30" s="161" t="str">
        <f>IF(U30="---","",VLOOKUP(U30,List1678345679102312131415161723456745689[],2,FALSE))</f>
        <v/>
      </c>
      <c r="BS30" s="161" t="str">
        <f>IF(V30="---","",VLOOKUP(V30,List1678345679102312131415161723456745689[],2,FALSE))</f>
        <v/>
      </c>
      <c r="BT30" s="161" t="str">
        <f>IF(W30="---","",VLOOKUP(W30,List1678345679102312131415161723456745689[],2,FALSE))</f>
        <v/>
      </c>
      <c r="BU30" s="161" t="str">
        <f>IF(X30="---","",VLOOKUP(X30,List1678345679102312131415161723456745689[],2,FALSE))</f>
        <v/>
      </c>
      <c r="BV30" s="161" t="str">
        <f>IF(Y30="---","",VLOOKUP(Y30,List1678345679102312131415161723456745689[],2,FALSE))</f>
        <v/>
      </c>
      <c r="BW30" s="161" t="str">
        <f>IF(Z30="---","",VLOOKUP(Z30,List1678345679102312131415161723456745689[],2,FALSE))</f>
        <v/>
      </c>
      <c r="BX30" s="161" t="str">
        <f>IF(AA30="---","",VLOOKUP(AA30,List1678345679102312131415161723456745689[],2,FALSE))</f>
        <v/>
      </c>
      <c r="BY30" s="161" t="str">
        <f>IF(AB30="---","",VLOOKUP(AB30,List1678345679102312131415161723456745689[],2,FALSE))</f>
        <v/>
      </c>
      <c r="BZ30" s="161" t="str">
        <f>IF(AC30="---","",VLOOKUP(AC30,List1678345679102312131415161723456745689[],2,FALSE))</f>
        <v/>
      </c>
      <c r="CA30" s="8"/>
      <c r="CB30" s="1"/>
      <c r="CC30" s="8"/>
      <c r="CD30" s="1"/>
      <c r="CE30" s="8"/>
      <c r="CF30" s="1"/>
      <c r="CG30" s="8"/>
      <c r="CH30" s="1"/>
    </row>
    <row r="31" spans="2:86" s="211" customFormat="1" ht="13.5" customHeight="1" thickBot="1">
      <c r="B31" s="276" t="s">
        <v>164</v>
      </c>
      <c r="C31" s="277"/>
      <c r="D31" s="277"/>
      <c r="E31" s="277"/>
      <c r="F31" s="277"/>
      <c r="G31" s="278"/>
      <c r="H31" s="38">
        <f>COUNTIF(Year0Range,AZ4)</f>
        <v>0</v>
      </c>
      <c r="I31" s="38" t="str">
        <f>IF(COUNTIF(Year1Range,AZ4)=0,"",COUNTIF(Year1Range,AZ4))</f>
        <v/>
      </c>
      <c r="J31" s="38" t="str">
        <f>IF(COUNTIF(Year2Range,AZ4)=0,"",COUNTIF(Year2Range,AZ4))</f>
        <v/>
      </c>
      <c r="K31" s="38" t="str">
        <f>IF(COUNTIF(Year3Range,AZ4)=0,"",COUNTIF(Year3Range,AZ4))</f>
        <v/>
      </c>
      <c r="L31" s="38" t="str">
        <f>IF(COUNTIF(Year4Range,AZ4)=0,"",COUNTIF(Year4Range,AZ4))</f>
        <v/>
      </c>
      <c r="M31" s="38" t="str">
        <f>IF(COUNTIF(Year5Range,AZ4)=0,"",COUNTIF(Year5Range,AZ4))</f>
        <v/>
      </c>
      <c r="N31" s="38" t="str">
        <f>IF(COUNTIF(Year6Range,AZ4)=0,"",COUNTIF(Year6Range,AZ4))</f>
        <v/>
      </c>
      <c r="O31" s="38" t="str">
        <f>IF(COUNTIF(Year7Range,AZ4)=0,"",COUNTIF(Year7Range,AZ4))</f>
        <v/>
      </c>
      <c r="P31" s="38" t="str">
        <f>IF(COUNTIF(Year8Range,AZ4)=0,"",COUNTIF(Year8Range,AZ4))</f>
        <v/>
      </c>
      <c r="Q31" s="38" t="str">
        <f>IF(COUNTIF(Year9Range,AZ4)=0,"",COUNTIF(Year9Range,AZ4))</f>
        <v/>
      </c>
      <c r="R31" s="38" t="str">
        <f>IF(COUNTIF(Year10Range,AZ4)=0,"",COUNTIF(Year10Range,AZ4))</f>
        <v/>
      </c>
      <c r="S31" s="1"/>
      <c r="T31" s="38">
        <f>COUNTIF(Year1Expected,$AZ$4)</f>
        <v>0</v>
      </c>
      <c r="U31" s="38" t="str">
        <f>IF(COUNTIF(Year2Expected,$AZ$4)=0,"",COUNTIF(Year2Expected,$AZ$4))</f>
        <v/>
      </c>
      <c r="V31" s="38" t="str">
        <f>IF(COUNTIF(Year3Expected,$AZ$4)=0,"",COUNTIF(Year3Expected,$AZ$4))</f>
        <v/>
      </c>
      <c r="W31" s="38" t="str">
        <f>IF(COUNTIF(Year4Expected,$AZ$4)=0,"",COUNTIF(Year4Expected,$AZ$4))</f>
        <v/>
      </c>
      <c r="X31" s="38" t="str">
        <f>IF(COUNTIF(Year5Expected,$AZ$4)=0,"",COUNTIF(Year5Expected,$AZ$4))</f>
        <v/>
      </c>
      <c r="Y31" s="38" t="str">
        <f>IF(COUNTIF(Year6Expected,$AZ$4)=0,"",COUNTIF(Year6Expected,$AZ$4))</f>
        <v/>
      </c>
      <c r="Z31" s="38" t="str">
        <f>IF(COUNTIF(Year7Expected,$AZ$4)=0,"",COUNTIF(Year7Expected,$AZ$4))</f>
        <v/>
      </c>
      <c r="AA31" s="38" t="str">
        <f>IF(COUNTIF(Year8Expected,$AZ$4)=0,"",COUNTIF(Year8Expected,$AZ$4))</f>
        <v/>
      </c>
      <c r="AB31" s="38" t="str">
        <f>IF(COUNTIF(Year9Expected,$AZ$4)=0,"",COUNTIF(Year9Expected,$AZ$4))</f>
        <v/>
      </c>
      <c r="AC31" s="38" t="str">
        <f>IF(COUNTIF(Year10Expected,$AZ$4)=0,"",COUNTIF(Year10Expected,$AZ$4))</f>
        <v/>
      </c>
      <c r="AD31" s="8"/>
      <c r="AE31" s="8"/>
      <c r="AF31" s="1"/>
      <c r="AG31" s="1"/>
      <c r="AH31" s="1"/>
      <c r="AI31" s="1"/>
      <c r="AJ31" s="1"/>
      <c r="AK31" s="1"/>
      <c r="AL31" s="1"/>
      <c r="AM31" s="1"/>
      <c r="AN31" s="1"/>
      <c r="AO31" s="1"/>
      <c r="AP31" s="1"/>
      <c r="AQ31" s="1"/>
      <c r="AR31" s="1"/>
      <c r="AS31" s="1" t="e">
        <f>LOOKUP(2,1/(H34:R34&lt;&gt;""),H$2:R$2)</f>
        <v>#N/A</v>
      </c>
      <c r="AT31" s="1"/>
      <c r="AU31" s="1" t="e">
        <f>AS31</f>
        <v>#N/A</v>
      </c>
      <c r="AV31" s="1"/>
      <c r="AW31" s="1"/>
      <c r="AX31" s="1"/>
      <c r="AY31" s="1"/>
      <c r="AZ31" s="1"/>
      <c r="BA31" s="1"/>
      <c r="BB31" s="1"/>
      <c r="BC31" s="1"/>
      <c r="BD31" s="29" t="s">
        <v>165</v>
      </c>
      <c r="BE31" s="162">
        <f t="shared" ref="BE31:BO31" si="7">COUNTIF(BE3:BE30,1)</f>
        <v>0</v>
      </c>
      <c r="BF31" s="162">
        <f t="shared" si="7"/>
        <v>0</v>
      </c>
      <c r="BG31" s="162">
        <f t="shared" si="7"/>
        <v>0</v>
      </c>
      <c r="BH31" s="162">
        <f t="shared" si="7"/>
        <v>0</v>
      </c>
      <c r="BI31" s="162">
        <f t="shared" si="7"/>
        <v>0</v>
      </c>
      <c r="BJ31" s="162">
        <f t="shared" si="7"/>
        <v>0</v>
      </c>
      <c r="BK31" s="162">
        <f t="shared" si="7"/>
        <v>0</v>
      </c>
      <c r="BL31" s="162">
        <f t="shared" si="7"/>
        <v>0</v>
      </c>
      <c r="BM31" s="162">
        <f t="shared" si="7"/>
        <v>0</v>
      </c>
      <c r="BN31" s="162">
        <f t="shared" si="7"/>
        <v>0</v>
      </c>
      <c r="BO31" s="162">
        <f t="shared" si="7"/>
        <v>0</v>
      </c>
      <c r="BP31" s="29" t="s">
        <v>165</v>
      </c>
      <c r="BQ31" s="163">
        <f t="shared" ref="BQ31:BZ31" si="8">COUNTIF(BQ3:BQ30,1)</f>
        <v>0</v>
      </c>
      <c r="BR31" s="163">
        <f t="shared" si="8"/>
        <v>0</v>
      </c>
      <c r="BS31" s="163">
        <f t="shared" si="8"/>
        <v>0</v>
      </c>
      <c r="BT31" s="163">
        <f t="shared" si="8"/>
        <v>0</v>
      </c>
      <c r="BU31" s="163">
        <f t="shared" si="8"/>
        <v>0</v>
      </c>
      <c r="BV31" s="163">
        <f t="shared" si="8"/>
        <v>0</v>
      </c>
      <c r="BW31" s="163">
        <f t="shared" si="8"/>
        <v>0</v>
      </c>
      <c r="BX31" s="163">
        <f t="shared" si="8"/>
        <v>0</v>
      </c>
      <c r="BY31" s="163">
        <f t="shared" si="8"/>
        <v>0</v>
      </c>
      <c r="BZ31" s="163">
        <f t="shared" si="8"/>
        <v>0</v>
      </c>
      <c r="CA31" s="8"/>
      <c r="CB31" s="1"/>
      <c r="CC31" s="8"/>
      <c r="CD31" s="1"/>
      <c r="CE31" s="8"/>
      <c r="CF31" s="1"/>
      <c r="CG31" s="8"/>
      <c r="CH31" s="1"/>
    </row>
    <row r="32" spans="2:86" s="211" customFormat="1" ht="13.5" customHeight="1" thickBot="1">
      <c r="B32" s="276" t="s">
        <v>166</v>
      </c>
      <c r="C32" s="277"/>
      <c r="D32" s="277"/>
      <c r="E32" s="277"/>
      <c r="F32" s="277"/>
      <c r="G32" s="278"/>
      <c r="H32" s="38">
        <f>COUNTIF(Year0Range,AZ5)</f>
        <v>0</v>
      </c>
      <c r="I32" s="39" t="str">
        <f>IF(COUNTIF(Year1Range,AZ5)=0,"",COUNTIF(Year1Range,AZ5))</f>
        <v/>
      </c>
      <c r="J32" s="39" t="str">
        <f>IF(COUNTIF(Year2Range,AZ5)=0,"",COUNTIF(Year2Range,AZ5))</f>
        <v/>
      </c>
      <c r="K32" s="39" t="str">
        <f>IF(COUNTIF(Year3Range,AZ5)=0,"",COUNTIF(Year3Range,AZ5))</f>
        <v/>
      </c>
      <c r="L32" s="39" t="str">
        <f>IF(COUNTIF(Year4Range,AZ5)=0,"",COUNTIF(Year4Range,AZ5))</f>
        <v/>
      </c>
      <c r="M32" s="39" t="str">
        <f>IF(COUNTIF(Year5Range,AZ5)=0,"",COUNTIF(Year5Range,AZ5))</f>
        <v/>
      </c>
      <c r="N32" s="39" t="str">
        <f>IF(COUNTIF(Year6Range,AZ5)=0,"",COUNTIF(Year6Range,AZ5))</f>
        <v/>
      </c>
      <c r="O32" s="39" t="str">
        <f>IF(COUNTIF(Year7Range,AZ5)=0,"",COUNTIF(Year7Range,AZ5))</f>
        <v/>
      </c>
      <c r="P32" s="39" t="str">
        <f>IF(COUNTIF(Year8Range,AZ5)=0,"",COUNTIF(Year8Range,AZ5))</f>
        <v/>
      </c>
      <c r="Q32" s="39" t="str">
        <f>IF(COUNTIF(Year9Range,AZ5)=0,"",COUNTIF(Year9Range,AZ5))</f>
        <v/>
      </c>
      <c r="R32" s="39" t="str">
        <f>IF(COUNTIF(Year10Range,AZ5)=0,"",COUNTIF(Year10Range,AZ5))</f>
        <v/>
      </c>
      <c r="S32" s="1"/>
      <c r="T32" s="38">
        <f>COUNTIF(Year1Expected,$AZ$5)</f>
        <v>0</v>
      </c>
      <c r="U32" s="38" t="str">
        <f>IF(COUNTIF(Year2Expected,$AZ$5)=0,"",COUNTIF(Year2Expected,$AZ$5))</f>
        <v/>
      </c>
      <c r="V32" s="38" t="str">
        <f>IF(COUNTIF(Year3Expected,$AZ$5)=0,"",COUNTIF(Year3Expected,$AZ$5))</f>
        <v/>
      </c>
      <c r="W32" s="38" t="str">
        <f>IF(COUNTIF(Year4Expected,$AZ$5)=0,"",COUNTIF(Year4Expected,$AZ$5))</f>
        <v/>
      </c>
      <c r="X32" s="38" t="str">
        <f>IF(COUNTIF(Year5Expected,$AZ$5)=0,"",COUNTIF(Year5Expected,$AZ$5))</f>
        <v/>
      </c>
      <c r="Y32" s="38" t="str">
        <f>IF(COUNTIF(Year6Expected,$AZ$5)=0,"",COUNTIF(Year6Expected,$AZ$5))</f>
        <v/>
      </c>
      <c r="Z32" s="38" t="str">
        <f>IF(COUNTIF(Year7Expected,$AZ$5)=0,"",COUNTIF(Year7Expected,$AZ$5))</f>
        <v/>
      </c>
      <c r="AA32" s="38" t="str">
        <f>IF(COUNTIF(Year8Expected,$AZ$5)=0,"",COUNTIF(Year8Expected,$AZ$5))</f>
        <v/>
      </c>
      <c r="AB32" s="38" t="str">
        <f>IF(COUNTIF(Year9Expected,$AZ$5)=0,"",COUNTIF(Year9Expected,$AZ$5))</f>
        <v/>
      </c>
      <c r="AC32" s="38" t="str">
        <f>IF(COUNTIF(Year10Expected,$AZ$5)=0,"",COUNTIF(Year10Expected,$AZ$5))</f>
        <v/>
      </c>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29" t="s">
        <v>167</v>
      </c>
      <c r="BE32" s="162">
        <f t="shared" ref="BE32:BO32" si="9">COUNTIF(BE3:BE30,0.5)</f>
        <v>0</v>
      </c>
      <c r="BF32" s="162">
        <f t="shared" si="9"/>
        <v>0</v>
      </c>
      <c r="BG32" s="162">
        <f t="shared" si="9"/>
        <v>0</v>
      </c>
      <c r="BH32" s="162">
        <f t="shared" si="9"/>
        <v>0</v>
      </c>
      <c r="BI32" s="162">
        <f t="shared" si="9"/>
        <v>0</v>
      </c>
      <c r="BJ32" s="162">
        <f t="shared" si="9"/>
        <v>0</v>
      </c>
      <c r="BK32" s="162">
        <f t="shared" si="9"/>
        <v>0</v>
      </c>
      <c r="BL32" s="162">
        <f t="shared" si="9"/>
        <v>0</v>
      </c>
      <c r="BM32" s="162">
        <f t="shared" si="9"/>
        <v>0</v>
      </c>
      <c r="BN32" s="162">
        <f t="shared" si="9"/>
        <v>0</v>
      </c>
      <c r="BO32" s="162">
        <f t="shared" si="9"/>
        <v>0</v>
      </c>
      <c r="BP32" s="29" t="s">
        <v>167</v>
      </c>
      <c r="BQ32" s="163">
        <f t="shared" ref="BQ32:BZ32" si="10">COUNTIF(BQ3:BQ30,0.5)</f>
        <v>0</v>
      </c>
      <c r="BR32" s="163">
        <f t="shared" si="10"/>
        <v>0</v>
      </c>
      <c r="BS32" s="163">
        <f t="shared" si="10"/>
        <v>0</v>
      </c>
      <c r="BT32" s="163">
        <f t="shared" si="10"/>
        <v>0</v>
      </c>
      <c r="BU32" s="163">
        <f t="shared" si="10"/>
        <v>0</v>
      </c>
      <c r="BV32" s="163">
        <f t="shared" si="10"/>
        <v>0</v>
      </c>
      <c r="BW32" s="163">
        <f t="shared" si="10"/>
        <v>0</v>
      </c>
      <c r="BX32" s="163">
        <f t="shared" si="10"/>
        <v>0</v>
      </c>
      <c r="BY32" s="163">
        <f t="shared" si="10"/>
        <v>0</v>
      </c>
      <c r="BZ32" s="163">
        <f t="shared" si="10"/>
        <v>0</v>
      </c>
      <c r="CA32" s="8"/>
      <c r="CB32" s="1"/>
      <c r="CC32" s="8"/>
      <c r="CD32" s="1"/>
      <c r="CE32" s="8"/>
      <c r="CF32" s="1"/>
      <c r="CG32" s="8"/>
      <c r="CH32" s="1"/>
    </row>
    <row r="33" spans="1:87" ht="13.5" customHeight="1" thickBot="1">
      <c r="A33" s="1"/>
      <c r="B33" s="276" t="s">
        <v>168</v>
      </c>
      <c r="C33" s="277"/>
      <c r="D33" s="277"/>
      <c r="E33" s="277"/>
      <c r="F33" s="277"/>
      <c r="G33" s="278"/>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S33" s="1"/>
      <c r="T33" s="38">
        <f>COUNTIF(Year1Expected,"*60")</f>
        <v>0</v>
      </c>
      <c r="U33" s="38" t="str">
        <f>IF(COUNTIF(Year2Expected,"*60")=0,"",COUNTIF(Year2Expected,"*60"))</f>
        <v/>
      </c>
      <c r="V33" s="38" t="str">
        <f>IF(COUNTIF(Year3Expected,"*60")=0,"",COUNTIF(Year3Expected,"*60"))</f>
        <v/>
      </c>
      <c r="W33" s="38" t="str">
        <f>IF(COUNTIF(Year4Expected,"*60")=0,"",COUNTIF(Year4Expected,"*60"))</f>
        <v/>
      </c>
      <c r="X33" s="38" t="str">
        <f>IF(COUNTIF(Year5Expected,"*60")=0,"",COUNTIF(Year5Expected,"*60"))</f>
        <v/>
      </c>
      <c r="Y33" s="38" t="str">
        <f>IF(COUNTIF(Year6Expected,"*60")=0,"",COUNTIF(Year6Expected,"*60"))</f>
        <v/>
      </c>
      <c r="Z33" s="38" t="str">
        <f>IF(COUNTIF(Year7Expected,"*60")=0,"",COUNTIF(Year7Expected,"*60"))</f>
        <v/>
      </c>
      <c r="AA33" s="38" t="str">
        <f>IF(COUNTIF(Year8Expected,"*60")=0,"",COUNTIF(Year8Expected,"*60"))</f>
        <v/>
      </c>
      <c r="AB33" s="38" t="str">
        <f>IF(COUNTIF(Year9Expected,"*60")=0,"",COUNTIF(Year9Expected,"*60"))</f>
        <v/>
      </c>
      <c r="AC33" s="38" t="str">
        <f>IF(COUNTIF(Year10Expected,"*60")=0,"",COUNTIF(Year10Expected,"*60"))</f>
        <v/>
      </c>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29" t="s">
        <v>169</v>
      </c>
      <c r="BE33" s="162">
        <f t="shared" ref="BE33:BO33" si="11">COUNTIF(BE3:BE30,0)</f>
        <v>0</v>
      </c>
      <c r="BF33" s="162">
        <f t="shared" si="11"/>
        <v>0</v>
      </c>
      <c r="BG33" s="162">
        <f t="shared" si="11"/>
        <v>0</v>
      </c>
      <c r="BH33" s="162">
        <f t="shared" si="11"/>
        <v>0</v>
      </c>
      <c r="BI33" s="162">
        <f t="shared" si="11"/>
        <v>0</v>
      </c>
      <c r="BJ33" s="162">
        <f t="shared" si="11"/>
        <v>0</v>
      </c>
      <c r="BK33" s="162">
        <f t="shared" si="11"/>
        <v>0</v>
      </c>
      <c r="BL33" s="162">
        <f t="shared" si="11"/>
        <v>0</v>
      </c>
      <c r="BM33" s="162">
        <f t="shared" si="11"/>
        <v>0</v>
      </c>
      <c r="BN33" s="162">
        <f t="shared" si="11"/>
        <v>0</v>
      </c>
      <c r="BO33" s="162">
        <f t="shared" si="11"/>
        <v>0</v>
      </c>
      <c r="BP33" s="29" t="s">
        <v>169</v>
      </c>
      <c r="BQ33" s="163">
        <f t="shared" ref="BQ33:BZ33" si="12">COUNTIF(BQ3:BQ30,0)</f>
        <v>0</v>
      </c>
      <c r="BR33" s="163">
        <f t="shared" si="12"/>
        <v>0</v>
      </c>
      <c r="BS33" s="163">
        <f t="shared" si="12"/>
        <v>0</v>
      </c>
      <c r="BT33" s="163">
        <f t="shared" si="12"/>
        <v>0</v>
      </c>
      <c r="BU33" s="163">
        <f t="shared" si="12"/>
        <v>0</v>
      </c>
      <c r="BV33" s="163">
        <f t="shared" si="12"/>
        <v>0</v>
      </c>
      <c r="BW33" s="163">
        <f t="shared" si="12"/>
        <v>0</v>
      </c>
      <c r="BX33" s="163">
        <f t="shared" si="12"/>
        <v>0</v>
      </c>
      <c r="BY33" s="163">
        <f t="shared" si="12"/>
        <v>0</v>
      </c>
      <c r="BZ33" s="163">
        <f t="shared" si="12"/>
        <v>0</v>
      </c>
      <c r="CA33" s="8"/>
      <c r="CB33" s="1"/>
      <c r="CC33" s="8"/>
      <c r="CD33" s="1"/>
      <c r="CE33" s="8"/>
      <c r="CF33" s="1"/>
      <c r="CG33" s="8"/>
      <c r="CH33" s="1"/>
      <c r="CI33" s="8"/>
    </row>
    <row r="34" spans="1:87" ht="13.5" customHeight="1" thickBot="1">
      <c r="A34" s="1"/>
      <c r="B34" s="300" t="s">
        <v>170</v>
      </c>
      <c r="C34" s="301"/>
      <c r="D34" s="301"/>
      <c r="E34" s="301"/>
      <c r="F34" s="302"/>
      <c r="G34" s="195"/>
      <c r="H34" s="40" t="str">
        <f>IF(ISERROR(AVERAGE(BE24:BE30,BE12:BE23, BE3:BE11)),"",AVERAGE(BE24:BE30,BE12:BE23, BE3:BE11))</f>
        <v/>
      </c>
      <c r="I34" s="40" t="str">
        <f t="shared" ref="I34:R34" si="13">IF(ISERROR(AVERAGE(BF24:BF30,BF12:BF23, BF3:BF11)),"",AVERAGE(BF24:BF30,BF12:BF23, BF3:BF11))</f>
        <v/>
      </c>
      <c r="J34" s="40" t="str">
        <f t="shared" si="13"/>
        <v/>
      </c>
      <c r="K34" s="40" t="str">
        <f t="shared" si="13"/>
        <v/>
      </c>
      <c r="L34" s="40" t="str">
        <f t="shared" si="13"/>
        <v/>
      </c>
      <c r="M34" s="40" t="str">
        <f t="shared" si="13"/>
        <v/>
      </c>
      <c r="N34" s="40" t="str">
        <f t="shared" si="13"/>
        <v/>
      </c>
      <c r="O34" s="40" t="str">
        <f t="shared" si="13"/>
        <v/>
      </c>
      <c r="P34" s="40" t="str">
        <f t="shared" si="13"/>
        <v/>
      </c>
      <c r="Q34" s="40" t="str">
        <f t="shared" si="13"/>
        <v/>
      </c>
      <c r="R34" s="40" t="str">
        <f t="shared" si="13"/>
        <v/>
      </c>
      <c r="S34" s="1"/>
      <c r="T34" s="40" t="str">
        <f t="shared" ref="T34:AC34" si="14">IF(ISERROR(AVERAGE(BQ24:BQ30,BQ12:BQ23, BQ3:BQ11)),"",AVERAGE(BQ24:BQ30,BQ12:BQ23, BQ3:BQ11))</f>
        <v/>
      </c>
      <c r="U34" s="40" t="str">
        <f t="shared" si="14"/>
        <v/>
      </c>
      <c r="V34" s="40" t="str">
        <f t="shared" si="14"/>
        <v/>
      </c>
      <c r="W34" s="40" t="str">
        <f t="shared" si="14"/>
        <v/>
      </c>
      <c r="X34" s="40" t="str">
        <f t="shared" si="14"/>
        <v/>
      </c>
      <c r="Y34" s="40" t="str">
        <f t="shared" si="14"/>
        <v/>
      </c>
      <c r="Z34" s="40" t="str">
        <f t="shared" si="14"/>
        <v/>
      </c>
      <c r="AA34" s="40" t="str">
        <f t="shared" si="14"/>
        <v/>
      </c>
      <c r="AB34" s="40" t="str">
        <f t="shared" si="14"/>
        <v/>
      </c>
      <c r="AC34" s="40" t="str">
        <f t="shared" si="14"/>
        <v/>
      </c>
      <c r="AD34" s="1"/>
      <c r="AE34" s="1"/>
      <c r="AF34" s="1"/>
      <c r="AG34" s="1"/>
      <c r="AH34" s="1"/>
      <c r="AI34" s="1"/>
      <c r="AJ34" s="1"/>
      <c r="AK34" s="1"/>
      <c r="AL34" s="1"/>
      <c r="AM34" s="1"/>
      <c r="AN34" s="1"/>
      <c r="AO34" s="1"/>
      <c r="AP34" s="1"/>
      <c r="AQ34" s="1"/>
      <c r="AR34" s="1"/>
      <c r="AS34" s="1"/>
      <c r="AT34" s="1"/>
      <c r="AU34" s="1"/>
      <c r="AV34" s="1"/>
      <c r="AW34" s="41"/>
      <c r="AX34" s="41"/>
      <c r="AY34" s="41"/>
      <c r="AZ34" s="41"/>
      <c r="BA34" s="1"/>
      <c r="BB34" s="8"/>
      <c r="BC34" s="8"/>
      <c r="BD34" s="29" t="s">
        <v>170</v>
      </c>
      <c r="BE34" s="42" t="str">
        <f t="shared" ref="BE34:BO34" si="15">IF(ISERROR(AVERAGE(BE24:BE30,BE12:BE23,BE3:BE11)),"",(AVERAGE(BE24:BE30,BE12:BE23,BE3:BE11)))</f>
        <v/>
      </c>
      <c r="BF34" s="42" t="str">
        <f t="shared" si="15"/>
        <v/>
      </c>
      <c r="BG34" s="42" t="str">
        <f t="shared" si="15"/>
        <v/>
      </c>
      <c r="BH34" s="42" t="str">
        <f t="shared" si="15"/>
        <v/>
      </c>
      <c r="BI34" s="42" t="str">
        <f t="shared" si="15"/>
        <v/>
      </c>
      <c r="BJ34" s="42" t="str">
        <f t="shared" si="15"/>
        <v/>
      </c>
      <c r="BK34" s="42" t="str">
        <f t="shared" si="15"/>
        <v/>
      </c>
      <c r="BL34" s="42" t="str">
        <f t="shared" si="15"/>
        <v/>
      </c>
      <c r="BM34" s="42" t="str">
        <f t="shared" si="15"/>
        <v/>
      </c>
      <c r="BN34" s="42" t="str">
        <f t="shared" si="15"/>
        <v/>
      </c>
      <c r="BO34" s="42" t="str">
        <f t="shared" si="15"/>
        <v/>
      </c>
      <c r="BP34" s="29" t="s">
        <v>170</v>
      </c>
      <c r="BQ34" s="42" t="str">
        <f t="shared" ref="BQ34:BZ34" si="16">IF(ISERROR(AVERAGE(BQ24:BQ30,BQ12:BQ23,BQ3:BQ11)),"",(AVERAGE(BQ24:BQ30,BQ12:BQ23,BQ3:BQ11)))</f>
        <v/>
      </c>
      <c r="BR34" s="42" t="str">
        <f t="shared" si="16"/>
        <v/>
      </c>
      <c r="BS34" s="42" t="str">
        <f t="shared" si="16"/>
        <v/>
      </c>
      <c r="BT34" s="42" t="str">
        <f t="shared" si="16"/>
        <v/>
      </c>
      <c r="BU34" s="42" t="str">
        <f t="shared" si="16"/>
        <v/>
      </c>
      <c r="BV34" s="42" t="str">
        <f t="shared" si="16"/>
        <v/>
      </c>
      <c r="BW34" s="42" t="str">
        <f t="shared" si="16"/>
        <v/>
      </c>
      <c r="BX34" s="42" t="str">
        <f t="shared" si="16"/>
        <v/>
      </c>
      <c r="BY34" s="42" t="str">
        <f t="shared" si="16"/>
        <v/>
      </c>
      <c r="BZ34" s="42" t="str">
        <f t="shared" si="16"/>
        <v/>
      </c>
      <c r="CA34" s="1"/>
      <c r="CB34" s="1"/>
      <c r="CC34" s="1"/>
      <c r="CD34" s="1"/>
      <c r="CE34" s="1"/>
      <c r="CF34" s="1"/>
      <c r="CG34" s="1"/>
      <c r="CH34" s="1"/>
      <c r="CI34" s="1"/>
    </row>
    <row r="35" spans="1:87" ht="13.5" customHeight="1" thickBot="1">
      <c r="A35" s="1"/>
      <c r="B35" s="43"/>
      <c r="C35" s="43"/>
      <c r="D35" s="44"/>
      <c r="E35" s="44"/>
      <c r="F35" s="44"/>
      <c r="G35" s="44"/>
      <c r="H35" s="44"/>
      <c r="I35" s="44"/>
      <c r="J35" s="44"/>
      <c r="K35" s="44"/>
      <c r="L35" s="44"/>
      <c r="M35" s="44"/>
      <c r="N35" s="44"/>
      <c r="O35" s="44"/>
      <c r="P35" s="44"/>
      <c r="Q35" s="1"/>
      <c r="R35" s="1"/>
      <c r="S35" s="1"/>
      <c r="T35" s="1"/>
      <c r="U35" s="1"/>
      <c r="V35" s="44"/>
      <c r="W35" s="1"/>
      <c r="X35" s="1"/>
      <c r="Y35" s="44"/>
      <c r="Z35" s="44"/>
      <c r="AA35" s="44"/>
      <c r="AB35" s="44"/>
      <c r="AC35" s="44"/>
      <c r="AD35" s="44"/>
      <c r="AE35" s="44"/>
      <c r="AF35" s="1"/>
      <c r="AG35" s="1"/>
      <c r="AH35" s="1"/>
      <c r="AI35" s="1"/>
      <c r="AJ35" s="1"/>
      <c r="AK35" s="1"/>
      <c r="AL35" s="1"/>
      <c r="AM35" s="1"/>
      <c r="AN35" s="1"/>
      <c r="AO35" s="1"/>
      <c r="AP35" s="1"/>
      <c r="AQ35" s="1"/>
      <c r="AR35" s="1"/>
      <c r="AS35" s="45" t="s">
        <v>106</v>
      </c>
      <c r="AT35" s="46" t="s">
        <v>104</v>
      </c>
      <c r="AU35" s="47" t="s">
        <v>112</v>
      </c>
      <c r="AV35" s="1" t="s">
        <v>171</v>
      </c>
      <c r="AW35" s="1"/>
      <c r="AX35" s="1"/>
      <c r="AY35" s="1"/>
      <c r="AZ35" s="1"/>
      <c r="BA35" s="1"/>
      <c r="BB35" s="1"/>
      <c r="BC35" s="1"/>
      <c r="BD35" s="29" t="s">
        <v>172</v>
      </c>
      <c r="BE35" s="48" t="str">
        <f t="shared" ref="BE35:BO35" si="17">IF(ISERROR(AVERAGE(BE3:BE11)),"",(AVERAGE(BE3:BE11)))</f>
        <v/>
      </c>
      <c r="BF35" s="48" t="str">
        <f t="shared" si="17"/>
        <v/>
      </c>
      <c r="BG35" s="48" t="str">
        <f t="shared" si="17"/>
        <v/>
      </c>
      <c r="BH35" s="48" t="str">
        <f t="shared" si="17"/>
        <v/>
      </c>
      <c r="BI35" s="48" t="str">
        <f t="shared" si="17"/>
        <v/>
      </c>
      <c r="BJ35" s="48" t="str">
        <f t="shared" si="17"/>
        <v/>
      </c>
      <c r="BK35" s="48" t="str">
        <f t="shared" si="17"/>
        <v/>
      </c>
      <c r="BL35" s="48" t="str">
        <f t="shared" si="17"/>
        <v/>
      </c>
      <c r="BM35" s="48" t="str">
        <f t="shared" si="17"/>
        <v/>
      </c>
      <c r="BN35" s="48" t="str">
        <f t="shared" si="17"/>
        <v/>
      </c>
      <c r="BO35" s="48" t="str">
        <f t="shared" si="17"/>
        <v/>
      </c>
      <c r="BP35" s="29" t="s">
        <v>172</v>
      </c>
      <c r="BQ35" s="48" t="str">
        <f t="shared" ref="BQ35:BZ35" si="18">IF(ISERROR(AVERAGE(BQ3:BQ11)),"",(AVERAGE(BQ3:BQ11)))</f>
        <v/>
      </c>
      <c r="BR35" s="48" t="str">
        <f t="shared" si="18"/>
        <v/>
      </c>
      <c r="BS35" s="48" t="str">
        <f t="shared" si="18"/>
        <v/>
      </c>
      <c r="BT35" s="48" t="str">
        <f t="shared" si="18"/>
        <v/>
      </c>
      <c r="BU35" s="48" t="str">
        <f t="shared" si="18"/>
        <v/>
      </c>
      <c r="BV35" s="48" t="str">
        <f t="shared" si="18"/>
        <v/>
      </c>
      <c r="BW35" s="48" t="str">
        <f t="shared" si="18"/>
        <v/>
      </c>
      <c r="BX35" s="48" t="str">
        <f t="shared" si="18"/>
        <v/>
      </c>
      <c r="BY35" s="48" t="str">
        <f t="shared" si="18"/>
        <v/>
      </c>
      <c r="BZ35" s="48" t="str">
        <f t="shared" si="18"/>
        <v/>
      </c>
      <c r="CA35" s="44"/>
      <c r="CB35" s="1"/>
      <c r="CC35" s="44"/>
      <c r="CD35" s="1"/>
      <c r="CE35" s="44"/>
      <c r="CF35" s="1"/>
      <c r="CG35" s="44"/>
      <c r="CH35" s="1"/>
      <c r="CI35" s="44"/>
    </row>
    <row r="36" spans="1:87" ht="15" thickBot="1">
      <c r="A36" s="1"/>
      <c r="B36" s="303" t="s">
        <v>173</v>
      </c>
      <c r="C36" s="303"/>
      <c r="D36" s="1"/>
      <c r="E36" s="1"/>
      <c r="F36" s="1"/>
      <c r="G36" s="1"/>
      <c r="H36" s="8"/>
      <c r="I36" s="8"/>
      <c r="J36" s="8"/>
      <c r="K36" s="8"/>
      <c r="L36" s="8"/>
      <c r="M36" s="44"/>
      <c r="N36" s="44"/>
      <c r="O36" s="44"/>
      <c r="P36" s="44"/>
      <c r="Q36" s="1"/>
      <c r="R36" s="1"/>
      <c r="S36" s="1"/>
      <c r="T36" s="1"/>
      <c r="U36" s="1"/>
      <c r="V36" s="44"/>
      <c r="W36" s="1"/>
      <c r="X36" s="1"/>
      <c r="Y36" s="44"/>
      <c r="Z36" s="44"/>
      <c r="AA36" s="44"/>
      <c r="AB36" s="44"/>
      <c r="AC36" s="44"/>
      <c r="AD36" s="44"/>
      <c r="AE36" s="44"/>
      <c r="AF36" s="1"/>
      <c r="AG36" s="1"/>
      <c r="AH36" s="1"/>
      <c r="AI36" s="1"/>
      <c r="AJ36" s="1"/>
      <c r="AK36" s="1"/>
      <c r="AL36" s="1"/>
      <c r="AM36" s="1"/>
      <c r="AN36" s="1"/>
      <c r="AO36" s="1"/>
      <c r="AP36" s="1"/>
      <c r="AQ36" s="1"/>
      <c r="AR36" s="49" t="s">
        <v>174</v>
      </c>
      <c r="AS36" s="50">
        <f>COUNTIF(AT3:AT11,BA4)</f>
        <v>0</v>
      </c>
      <c r="AT36" s="50">
        <f>VALUE(COUNTIF(AT3:AT11,BA5))</f>
        <v>0</v>
      </c>
      <c r="AU36" s="50">
        <f>VALUE(COUNTIF(AT3:AT11,0))</f>
        <v>0</v>
      </c>
      <c r="AV36" s="50" t="e">
        <f>AVERAGEIF(AT3:AT11,"&gt;=0")</f>
        <v>#DIV/0!</v>
      </c>
      <c r="AW36" s="1"/>
      <c r="AX36" s="1"/>
      <c r="AY36" s="1"/>
      <c r="AZ36" s="1"/>
      <c r="BA36" s="1"/>
      <c r="BB36" s="1"/>
      <c r="BC36" s="1"/>
      <c r="BD36" s="29" t="s">
        <v>175</v>
      </c>
      <c r="BE36" s="51" t="str">
        <f t="shared" ref="BE36:BO36" si="19">IF(ISERROR(AVERAGE(BE12:BE23)),"",(AVERAGE(BE12:BE23)))</f>
        <v/>
      </c>
      <c r="BF36" s="51" t="str">
        <f t="shared" si="19"/>
        <v/>
      </c>
      <c r="BG36" s="51" t="str">
        <f t="shared" si="19"/>
        <v/>
      </c>
      <c r="BH36" s="51" t="str">
        <f t="shared" si="19"/>
        <v/>
      </c>
      <c r="BI36" s="51" t="str">
        <f t="shared" si="19"/>
        <v/>
      </c>
      <c r="BJ36" s="51" t="str">
        <f t="shared" si="19"/>
        <v/>
      </c>
      <c r="BK36" s="51" t="str">
        <f t="shared" si="19"/>
        <v/>
      </c>
      <c r="BL36" s="51" t="str">
        <f t="shared" si="19"/>
        <v/>
      </c>
      <c r="BM36" s="51" t="str">
        <f t="shared" si="19"/>
        <v/>
      </c>
      <c r="BN36" s="51" t="str">
        <f t="shared" si="19"/>
        <v/>
      </c>
      <c r="BO36" s="51" t="str">
        <f t="shared" si="19"/>
        <v/>
      </c>
      <c r="BP36" s="29" t="s">
        <v>175</v>
      </c>
      <c r="BQ36" s="51" t="str">
        <f t="shared" ref="BQ36:BZ36" si="20">IF(ISERROR(AVERAGE(BQ12:BQ23)),"",(AVERAGE(BQ12:BQ23)))</f>
        <v/>
      </c>
      <c r="BR36" s="51" t="str">
        <f t="shared" si="20"/>
        <v/>
      </c>
      <c r="BS36" s="51" t="str">
        <f t="shared" si="20"/>
        <v/>
      </c>
      <c r="BT36" s="51" t="str">
        <f t="shared" si="20"/>
        <v/>
      </c>
      <c r="BU36" s="51" t="str">
        <f t="shared" si="20"/>
        <v/>
      </c>
      <c r="BV36" s="51" t="str">
        <f t="shared" si="20"/>
        <v/>
      </c>
      <c r="BW36" s="51" t="str">
        <f t="shared" si="20"/>
        <v/>
      </c>
      <c r="BX36" s="51" t="str">
        <f t="shared" si="20"/>
        <v/>
      </c>
      <c r="BY36" s="51" t="str">
        <f t="shared" si="20"/>
        <v/>
      </c>
      <c r="BZ36" s="51" t="str">
        <f t="shared" si="20"/>
        <v/>
      </c>
      <c r="CA36" s="44"/>
      <c r="CB36" s="1"/>
      <c r="CC36" s="44"/>
      <c r="CD36" s="1"/>
      <c r="CE36" s="44"/>
      <c r="CF36" s="1"/>
      <c r="CG36" s="44"/>
      <c r="CH36" s="1"/>
      <c r="CI36" s="44"/>
    </row>
    <row r="37" spans="1:87" ht="13.5" customHeight="1" thickBot="1">
      <c r="A37" s="1"/>
      <c r="B37" s="303"/>
      <c r="C37" s="303"/>
      <c r="D37" s="52"/>
      <c r="E37" s="52"/>
      <c r="F37" s="8"/>
      <c r="G37" s="8"/>
      <c r="H37" s="8"/>
      <c r="I37" s="8"/>
      <c r="J37" s="8"/>
      <c r="K37" s="8"/>
      <c r="L37" s="8"/>
      <c r="M37" s="8"/>
      <c r="N37" s="8"/>
      <c r="O37" s="8"/>
      <c r="P37" s="8"/>
      <c r="Q37" s="1"/>
      <c r="R37" s="1"/>
      <c r="S37" s="1"/>
      <c r="T37" s="1"/>
      <c r="U37" s="1"/>
      <c r="V37" s="8"/>
      <c r="W37" s="1"/>
      <c r="X37" s="1"/>
      <c r="Y37" s="8"/>
      <c r="Z37" s="8"/>
      <c r="AA37" s="8"/>
      <c r="AB37" s="8"/>
      <c r="AC37" s="8"/>
      <c r="AD37" s="8"/>
      <c r="AE37" s="8"/>
      <c r="AF37" s="1"/>
      <c r="AG37" s="1"/>
      <c r="AH37" s="1"/>
      <c r="AI37" s="1"/>
      <c r="AJ37" s="1"/>
      <c r="AK37" s="1"/>
      <c r="AL37" s="1"/>
      <c r="AM37" s="1"/>
      <c r="AN37" s="1"/>
      <c r="AO37" s="1"/>
      <c r="AP37" s="1"/>
      <c r="AQ37" s="1"/>
      <c r="AR37" s="49" t="s">
        <v>176</v>
      </c>
      <c r="AS37" s="50">
        <f>COUNTIF(AT12:AT23,BA4)</f>
        <v>0</v>
      </c>
      <c r="AT37" s="50">
        <f>VALUE(COUNTIF(AT12:AT23,BA5))</f>
        <v>0</v>
      </c>
      <c r="AU37" s="50">
        <f>VALUE(COUNTIF(AT12:AT23,0))</f>
        <v>0</v>
      </c>
      <c r="AV37" s="50" t="e">
        <f>AVERAGEIF(AT12:AT23,"&gt;=0")</f>
        <v>#DIV/0!</v>
      </c>
      <c r="AW37" s="1"/>
      <c r="AX37" s="1"/>
      <c r="AY37" s="1"/>
      <c r="AZ37" s="1"/>
      <c r="BA37" s="1"/>
      <c r="BB37" s="1"/>
      <c r="BC37" s="1"/>
      <c r="BD37" s="29" t="s">
        <v>177</v>
      </c>
      <c r="BE37" s="53" t="str">
        <f t="shared" ref="BE37:BO37" si="21">IF(ISERROR(AVERAGE(BE24:BE30)),"",(AVERAGE(BE24:BE30)))</f>
        <v/>
      </c>
      <c r="BF37" s="53" t="str">
        <f t="shared" si="21"/>
        <v/>
      </c>
      <c r="BG37" s="53" t="str">
        <f t="shared" si="21"/>
        <v/>
      </c>
      <c r="BH37" s="53" t="str">
        <f t="shared" si="21"/>
        <v/>
      </c>
      <c r="BI37" s="53" t="str">
        <f t="shared" si="21"/>
        <v/>
      </c>
      <c r="BJ37" s="53" t="str">
        <f t="shared" si="21"/>
        <v/>
      </c>
      <c r="BK37" s="53" t="str">
        <f t="shared" si="21"/>
        <v/>
      </c>
      <c r="BL37" s="53" t="str">
        <f t="shared" si="21"/>
        <v/>
      </c>
      <c r="BM37" s="53" t="str">
        <f t="shared" si="21"/>
        <v/>
      </c>
      <c r="BN37" s="53" t="str">
        <f t="shared" si="21"/>
        <v/>
      </c>
      <c r="BO37" s="53" t="str">
        <f t="shared" si="21"/>
        <v/>
      </c>
      <c r="BP37" s="29" t="s">
        <v>177</v>
      </c>
      <c r="BQ37" s="53" t="str">
        <f t="shared" ref="BQ37:BZ37" si="22">IF(ISERROR(AVERAGE(BQ24:BQ30)),"",(AVERAGE(BQ24:BQ30)))</f>
        <v/>
      </c>
      <c r="BR37" s="53" t="str">
        <f t="shared" si="22"/>
        <v/>
      </c>
      <c r="BS37" s="53" t="str">
        <f t="shared" si="22"/>
        <v/>
      </c>
      <c r="BT37" s="53" t="str">
        <f t="shared" si="22"/>
        <v/>
      </c>
      <c r="BU37" s="53" t="str">
        <f t="shared" si="22"/>
        <v/>
      </c>
      <c r="BV37" s="53" t="str">
        <f t="shared" si="22"/>
        <v/>
      </c>
      <c r="BW37" s="53" t="str">
        <f t="shared" si="22"/>
        <v/>
      </c>
      <c r="BX37" s="53" t="str">
        <f t="shared" si="22"/>
        <v/>
      </c>
      <c r="BY37" s="53" t="str">
        <f t="shared" si="22"/>
        <v/>
      </c>
      <c r="BZ37" s="53" t="str">
        <f t="shared" si="22"/>
        <v/>
      </c>
      <c r="CA37" s="8"/>
      <c r="CB37" s="1"/>
      <c r="CC37" s="8"/>
      <c r="CD37" s="1"/>
      <c r="CE37" s="8"/>
      <c r="CF37" s="1"/>
      <c r="CG37" s="8"/>
      <c r="CH37" s="1"/>
      <c r="CI37" s="8"/>
    </row>
    <row r="38" spans="1:87" ht="22.9" customHeight="1">
      <c r="A38" s="1"/>
      <c r="B38" s="304" t="s">
        <v>178</v>
      </c>
      <c r="C38" s="305"/>
      <c r="D38" s="305"/>
      <c r="E38" s="305"/>
      <c r="F38" s="305"/>
      <c r="G38" s="305"/>
      <c r="H38" s="305"/>
      <c r="I38" s="305"/>
      <c r="J38" s="305"/>
      <c r="K38" s="306"/>
      <c r="L38" s="8"/>
      <c r="M38" s="8"/>
      <c r="N38" s="8"/>
      <c r="O38" s="8"/>
      <c r="P38" s="8"/>
      <c r="Q38" s="1"/>
      <c r="R38" s="1"/>
      <c r="S38" s="1"/>
      <c r="T38" s="1"/>
      <c r="U38" s="1"/>
      <c r="V38" s="8"/>
      <c r="W38" s="1"/>
      <c r="X38" s="1"/>
      <c r="Y38" s="8"/>
      <c r="Z38" s="8"/>
      <c r="AA38" s="8"/>
      <c r="AB38" s="8"/>
      <c r="AC38" s="8"/>
      <c r="AD38" s="8"/>
      <c r="AE38" s="8"/>
      <c r="AF38" s="1"/>
      <c r="AG38" s="1"/>
      <c r="AH38" s="1"/>
      <c r="AI38" s="1"/>
      <c r="AJ38" s="1"/>
      <c r="AK38" s="1"/>
      <c r="AL38" s="1"/>
      <c r="AM38" s="1"/>
      <c r="AN38" s="1"/>
      <c r="AO38" s="1"/>
      <c r="AP38" s="1"/>
      <c r="AQ38" s="1"/>
      <c r="AR38" s="49" t="s">
        <v>179</v>
      </c>
      <c r="AS38" s="50">
        <f>COUNTIF(AT24:AT30,BA4)</f>
        <v>0</v>
      </c>
      <c r="AT38" s="50">
        <f>COUNTIF(AT24:AT30,BA5)</f>
        <v>0</v>
      </c>
      <c r="AU38" s="50">
        <f>VALUE(COUNTIF(AT24:AT30,0))</f>
        <v>0</v>
      </c>
      <c r="AV38" s="50" t="e">
        <f>AVERAGEIF(AT24:AT30,"&gt;=0")</f>
        <v>#DIV/0!</v>
      </c>
      <c r="AW38" s="1"/>
      <c r="AX38" s="1"/>
      <c r="AY38" s="1"/>
      <c r="AZ38" s="1"/>
      <c r="BA38" s="1"/>
      <c r="BB38" s="8"/>
      <c r="BC38" s="8"/>
      <c r="BD38" s="8"/>
      <c r="BE38" s="8"/>
      <c r="BF38" s="8"/>
      <c r="BG38" s="8"/>
      <c r="BH38" s="8"/>
      <c r="BI38" s="8"/>
      <c r="BJ38" s="1"/>
      <c r="BK38" s="1"/>
      <c r="BL38" s="1"/>
      <c r="BM38" s="1"/>
      <c r="BN38" s="1"/>
      <c r="BO38" s="1"/>
      <c r="BP38" s="8"/>
      <c r="BQ38" s="8"/>
      <c r="BR38" s="8"/>
      <c r="BS38" s="8"/>
      <c r="BT38" s="8"/>
      <c r="BU38" s="8"/>
      <c r="BV38" s="8"/>
      <c r="BW38" s="1"/>
      <c r="BX38" s="8"/>
      <c r="BY38" s="8"/>
      <c r="BZ38" s="8"/>
      <c r="CA38" s="8"/>
      <c r="CB38" s="1"/>
      <c r="CC38" s="8"/>
      <c r="CD38" s="1"/>
      <c r="CE38" s="8"/>
      <c r="CF38" s="1"/>
      <c r="CG38" s="8"/>
      <c r="CH38" s="1"/>
      <c r="CI38" s="8"/>
    </row>
    <row r="39" spans="1:87" ht="21" customHeight="1">
      <c r="A39" s="8"/>
      <c r="B39" s="307" t="s">
        <v>9</v>
      </c>
      <c r="C39" s="308"/>
      <c r="D39" s="309"/>
      <c r="E39" s="310" t="s">
        <v>10</v>
      </c>
      <c r="F39" s="311"/>
      <c r="G39" s="311"/>
      <c r="H39" s="312"/>
      <c r="I39" s="310" t="s">
        <v>11</v>
      </c>
      <c r="J39" s="311"/>
      <c r="K39" s="312"/>
      <c r="L39" s="8"/>
      <c r="M39" s="8"/>
      <c r="N39" s="8"/>
      <c r="O39" s="8"/>
      <c r="P39" s="8"/>
      <c r="Q39" s="1"/>
      <c r="R39" s="1"/>
      <c r="S39" s="1"/>
      <c r="T39" s="1"/>
      <c r="U39" s="1"/>
      <c r="V39" s="8"/>
      <c r="W39" s="1"/>
      <c r="X39" s="1"/>
      <c r="Y39" s="8"/>
      <c r="Z39" s="8"/>
      <c r="AA39" s="8"/>
      <c r="AB39" s="8"/>
      <c r="AC39" s="8"/>
      <c r="AD39" s="8"/>
      <c r="AE39" s="8"/>
      <c r="AF39" s="1"/>
      <c r="AG39" s="1"/>
      <c r="AH39" s="1"/>
      <c r="AI39" s="1"/>
      <c r="AJ39" s="1"/>
      <c r="AK39" s="1"/>
      <c r="AL39" s="1"/>
      <c r="AM39" s="1"/>
      <c r="AN39" s="1"/>
      <c r="AO39" s="1"/>
      <c r="AP39" s="1"/>
      <c r="AQ39" s="1"/>
      <c r="AR39" s="1" t="s">
        <v>180</v>
      </c>
      <c r="AS39" s="50">
        <f>VALUE(SUM(AS36:AS38))</f>
        <v>0</v>
      </c>
      <c r="AT39" s="50">
        <f>VALUE(SUM(AT36:AT38))</f>
        <v>0</v>
      </c>
      <c r="AU39" s="50">
        <f>VALUE(SUM(AU36:AU38))</f>
        <v>0</v>
      </c>
      <c r="AV39" s="1">
        <f>COUNTIF(AT3:AT30,"&gt;=0")</f>
        <v>0</v>
      </c>
      <c r="AW39" s="1"/>
      <c r="AX39" s="1"/>
      <c r="AY39" s="1"/>
      <c r="AZ39" s="1"/>
      <c r="BA39" s="1"/>
      <c r="BB39" s="1"/>
      <c r="BC39" s="1"/>
      <c r="BD39" s="1"/>
      <c r="BE39" s="1"/>
      <c r="BF39" s="1"/>
      <c r="BG39" s="8"/>
      <c r="BH39" s="377"/>
      <c r="BI39" s="8"/>
      <c r="BJ39" s="8"/>
      <c r="BK39" s="8"/>
      <c r="BL39" s="8"/>
      <c r="BM39" s="8"/>
      <c r="BN39" s="8"/>
      <c r="BO39" s="8"/>
      <c r="BP39" s="8"/>
      <c r="BQ39" s="8"/>
      <c r="BR39" s="8"/>
      <c r="BS39" s="8"/>
      <c r="BT39" s="8"/>
      <c r="BU39" s="8"/>
      <c r="BV39" s="8"/>
      <c r="BW39" s="8"/>
      <c r="BX39" s="8"/>
      <c r="BY39" s="8"/>
      <c r="BZ39" s="8"/>
      <c r="CA39" s="8"/>
      <c r="CB39" s="1"/>
      <c r="CC39" s="8"/>
      <c r="CD39" s="1"/>
      <c r="CE39" s="8"/>
      <c r="CF39" s="1"/>
      <c r="CG39" s="8"/>
      <c r="CH39" s="1"/>
      <c r="CI39" s="8"/>
    </row>
    <row r="40" spans="1:87" ht="22.15" customHeight="1">
      <c r="A40" s="8"/>
      <c r="B40" s="378"/>
      <c r="C40" s="379"/>
      <c r="D40" s="380"/>
      <c r="E40" s="381"/>
      <c r="F40" s="382"/>
      <c r="G40" s="382"/>
      <c r="H40" s="383"/>
      <c r="I40" s="381"/>
      <c r="J40" s="382"/>
      <c r="K40" s="383"/>
      <c r="L40" s="8"/>
      <c r="M40" s="8"/>
      <c r="N40" s="8"/>
      <c r="O40" s="8"/>
      <c r="P40" s="8"/>
      <c r="Q40" s="1"/>
      <c r="R40" s="1"/>
      <c r="S40" s="1"/>
      <c r="T40" s="1"/>
      <c r="U40" s="1"/>
      <c r="V40" s="8"/>
      <c r="W40" s="1"/>
      <c r="X40" s="1"/>
      <c r="Y40" s="8"/>
      <c r="Z40" s="8"/>
      <c r="AA40" s="8"/>
      <c r="AB40" s="8"/>
      <c r="AC40" s="8"/>
      <c r="AD40" s="8"/>
      <c r="AE40" s="8"/>
      <c r="AF40" s="1"/>
      <c r="AG40" s="1"/>
      <c r="AH40" s="1"/>
      <c r="AI40" s="1"/>
      <c r="AJ40" s="1"/>
      <c r="AK40" s="1"/>
      <c r="AL40" s="1"/>
      <c r="AM40" s="1"/>
      <c r="AN40" s="1"/>
      <c r="AO40" s="1"/>
      <c r="AP40" s="1"/>
      <c r="AQ40" s="1"/>
      <c r="AR40" s="49" t="s">
        <v>181</v>
      </c>
      <c r="AS40" s="1"/>
      <c r="AT40" s="1"/>
      <c r="AU40" s="1"/>
      <c r="AV40" s="50" t="e">
        <f>SUMIF(AT3:AT30,"&gt;=0")/AV39</f>
        <v>#DIV/0!</v>
      </c>
      <c r="AW40" s="1"/>
      <c r="AX40" s="1"/>
      <c r="AY40" s="1"/>
      <c r="AZ40" s="1"/>
      <c r="BA40" s="1"/>
      <c r="BB40" s="1"/>
      <c r="BC40" s="1"/>
      <c r="BD40" s="1"/>
      <c r="BE40" s="1"/>
      <c r="BF40" s="8"/>
      <c r="BG40" s="8"/>
      <c r="BH40" s="377"/>
      <c r="BI40" s="8"/>
      <c r="BJ40" s="8"/>
      <c r="BK40" s="8"/>
      <c r="BL40" s="8"/>
      <c r="BM40" s="8"/>
      <c r="BN40" s="8"/>
      <c r="BO40" s="8"/>
      <c r="BP40" s="8"/>
      <c r="BQ40" s="8"/>
      <c r="BR40" s="8"/>
      <c r="BS40" s="8"/>
      <c r="BT40" s="8"/>
      <c r="BU40" s="8"/>
      <c r="BV40" s="8"/>
      <c r="BW40" s="1"/>
      <c r="BX40" s="8"/>
      <c r="BY40" s="8"/>
      <c r="BZ40" s="8"/>
      <c r="CA40" s="8"/>
      <c r="CB40" s="1"/>
      <c r="CC40" s="8"/>
      <c r="CD40" s="1"/>
      <c r="CE40" s="8"/>
      <c r="CF40" s="1"/>
      <c r="CG40" s="8"/>
      <c r="CH40" s="1"/>
      <c r="CI40" s="8"/>
    </row>
    <row r="41" spans="1:87" ht="13.9">
      <c r="A41" s="8"/>
      <c r="B41" s="8"/>
      <c r="C41" s="8"/>
      <c r="D41" s="8"/>
      <c r="E41" s="8"/>
      <c r="F41" s="8"/>
      <c r="G41" s="8"/>
      <c r="H41" s="8"/>
      <c r="I41" s="8"/>
      <c r="J41" s="8"/>
      <c r="K41" s="8"/>
      <c r="L41" s="8"/>
      <c r="M41" s="8"/>
      <c r="N41" s="8"/>
      <c r="O41" s="8"/>
      <c r="P41" s="8"/>
      <c r="Q41" s="1"/>
      <c r="R41" s="1"/>
      <c r="S41" s="1"/>
      <c r="T41" s="1"/>
      <c r="U41" s="1"/>
      <c r="V41" s="8"/>
      <c r="W41" s="1"/>
      <c r="X41" s="1"/>
      <c r="Y41" s="8"/>
      <c r="Z41" s="8"/>
      <c r="AA41" s="8"/>
      <c r="AB41" s="8"/>
      <c r="AC41" s="8"/>
      <c r="AD41" s="8"/>
      <c r="AE41" s="8"/>
      <c r="AF41" s="49"/>
      <c r="AG41" s="1"/>
      <c r="AH41" s="1"/>
      <c r="AI41" s="1"/>
      <c r="AJ41" s="1"/>
      <c r="AK41" s="1"/>
      <c r="AL41" s="1"/>
      <c r="AM41" s="1"/>
      <c r="AN41" s="1"/>
      <c r="AO41" s="1"/>
      <c r="AP41" s="1"/>
      <c r="AQ41" s="1"/>
      <c r="AR41" s="1"/>
      <c r="AS41" s="45" t="s">
        <v>106</v>
      </c>
      <c r="AT41" s="46" t="s">
        <v>104</v>
      </c>
      <c r="AU41" s="47" t="s">
        <v>112</v>
      </c>
      <c r="AV41" s="1" t="s">
        <v>171</v>
      </c>
      <c r="AW41" s="1"/>
      <c r="AX41" s="1"/>
      <c r="AY41" s="1"/>
      <c r="AZ41" s="1"/>
      <c r="BA41" s="1"/>
      <c r="BB41" s="1"/>
      <c r="BC41" s="1"/>
      <c r="BD41" s="1"/>
      <c r="BE41" s="1"/>
      <c r="BF41" s="8"/>
      <c r="BG41" s="8"/>
      <c r="BH41" s="8"/>
      <c r="BI41" s="8"/>
      <c r="BJ41" s="8"/>
      <c r="BK41" s="8"/>
      <c r="BL41" s="8"/>
      <c r="BM41" s="8"/>
      <c r="BN41" s="8"/>
      <c r="BO41" s="8"/>
      <c r="BP41" s="8"/>
      <c r="BQ41" s="8"/>
      <c r="BR41" s="8"/>
      <c r="BS41" s="8"/>
      <c r="BT41" s="8"/>
      <c r="BU41" s="8"/>
      <c r="BV41" s="8"/>
      <c r="BW41" s="1"/>
      <c r="BX41" s="8"/>
      <c r="BY41" s="8"/>
      <c r="BZ41" s="8"/>
      <c r="CA41" s="8"/>
      <c r="CB41" s="1"/>
      <c r="CC41" s="8"/>
      <c r="CD41" s="1"/>
      <c r="CE41" s="8"/>
      <c r="CF41" s="1"/>
      <c r="CG41" s="8"/>
      <c r="CH41" s="1"/>
      <c r="CI41" s="8"/>
    </row>
    <row r="42" spans="1:87" ht="19.149999999999999" customHeight="1">
      <c r="A42" s="1"/>
      <c r="B42" s="141" t="s">
        <v>182</v>
      </c>
      <c r="C42" s="54"/>
      <c r="D42" s="55"/>
      <c r="E42" s="55"/>
      <c r="F42" s="55"/>
      <c r="G42" s="55"/>
      <c r="H42" s="55"/>
      <c r="I42" s="8"/>
      <c r="J42" s="8"/>
      <c r="K42" s="8"/>
      <c r="L42" s="8"/>
      <c r="M42" s="8"/>
      <c r="N42" s="8"/>
      <c r="O42" s="8"/>
      <c r="P42" s="8"/>
      <c r="Q42" s="1"/>
      <c r="R42" s="1"/>
      <c r="S42" s="1"/>
      <c r="T42" s="1"/>
      <c r="U42" s="1"/>
      <c r="V42" s="8"/>
      <c r="W42" s="1"/>
      <c r="X42" s="1"/>
      <c r="Y42" s="8"/>
      <c r="Z42" s="8"/>
      <c r="AA42" s="8"/>
      <c r="AB42" s="8"/>
      <c r="AC42" s="8"/>
      <c r="AD42" s="8"/>
      <c r="AE42" s="8"/>
      <c r="AF42" s="1"/>
      <c r="AG42" s="1"/>
      <c r="AH42" s="1"/>
      <c r="AI42" s="1"/>
      <c r="AJ42" s="1"/>
      <c r="AK42" s="1"/>
      <c r="AL42" s="1"/>
      <c r="AM42" s="1"/>
      <c r="AN42" s="1"/>
      <c r="AO42" s="1"/>
      <c r="AP42" s="1"/>
      <c r="AQ42" s="1"/>
      <c r="AR42" s="49" t="s">
        <v>183</v>
      </c>
      <c r="AS42" s="50">
        <f>COUNTIF(AV3:AV11,BA4)</f>
        <v>0</v>
      </c>
      <c r="AT42" s="50">
        <f>COUNTIF(AV3:AV11,BA5)</f>
        <v>0</v>
      </c>
      <c r="AU42" s="50">
        <f>COUNTIF(AV3:AV8,0)</f>
        <v>0</v>
      </c>
      <c r="AV42" s="50" t="e">
        <f>AVERAGEIF(AT3:AT11,"&gt;=0")</f>
        <v>#DIV/0!</v>
      </c>
      <c r="AW42" s="1"/>
      <c r="AX42" s="1"/>
      <c r="AY42" s="1"/>
      <c r="AZ42" s="1"/>
      <c r="BA42" s="1"/>
      <c r="BB42" s="1"/>
      <c r="BC42" s="1"/>
      <c r="BD42" s="1"/>
      <c r="BE42" s="1"/>
      <c r="BF42" s="8"/>
      <c r="BG42" s="8"/>
      <c r="BH42" s="8"/>
      <c r="BI42" s="8"/>
      <c r="BJ42" s="8"/>
      <c r="BK42" s="8"/>
      <c r="BL42" s="8"/>
      <c r="BM42" s="8"/>
      <c r="BN42" s="8"/>
      <c r="BO42" s="8"/>
      <c r="BP42" s="8"/>
      <c r="BQ42" s="8"/>
      <c r="BR42" s="8"/>
      <c r="BS42" s="8"/>
      <c r="BT42" s="8"/>
      <c r="BU42" s="8"/>
      <c r="BV42" s="8"/>
      <c r="BW42" s="1"/>
      <c r="BX42" s="8"/>
      <c r="BY42" s="8"/>
      <c r="BZ42" s="8"/>
      <c r="CA42" s="8"/>
      <c r="CB42" s="1"/>
      <c r="CC42" s="8"/>
      <c r="CD42" s="1"/>
      <c r="CE42" s="8"/>
      <c r="CF42" s="1"/>
      <c r="CG42" s="8"/>
      <c r="CH42" s="1"/>
      <c r="CI42" s="8"/>
    </row>
    <row r="43" spans="1:87" ht="16.899999999999999" thickBot="1">
      <c r="A43" s="1"/>
      <c r="B43" s="96" t="s">
        <v>184</v>
      </c>
      <c r="C43" s="96"/>
      <c r="D43" s="56" t="str">
        <f>_xlfn.IFNA(AS31,"")</f>
        <v/>
      </c>
      <c r="E43" s="56"/>
      <c r="F43" s="55"/>
      <c r="G43" s="57"/>
      <c r="H43" s="57"/>
      <c r="I43" s="8"/>
      <c r="J43" s="8"/>
      <c r="K43" s="8"/>
      <c r="L43" s="8"/>
      <c r="M43" s="8"/>
      <c r="N43" s="8"/>
      <c r="O43" s="8"/>
      <c r="P43" s="8"/>
      <c r="Q43" s="1"/>
      <c r="R43" s="1"/>
      <c r="S43" s="1"/>
      <c r="T43" s="1"/>
      <c r="U43" s="1"/>
      <c r="V43" s="8"/>
      <c r="W43" s="1"/>
      <c r="X43" s="1"/>
      <c r="Y43" s="8"/>
      <c r="Z43" s="8"/>
      <c r="AA43" s="8"/>
      <c r="AB43" s="8"/>
      <c r="AC43" s="8"/>
      <c r="AD43" s="8"/>
      <c r="AE43" s="8"/>
      <c r="AF43" s="1"/>
      <c r="AG43" s="1"/>
      <c r="AH43" s="1"/>
      <c r="AI43" s="1"/>
      <c r="AJ43" s="1"/>
      <c r="AK43" s="1"/>
      <c r="AL43" s="1"/>
      <c r="AM43" s="1"/>
      <c r="AN43" s="1"/>
      <c r="AO43" s="1"/>
      <c r="AP43" s="1"/>
      <c r="AQ43" s="1"/>
      <c r="AR43" s="49" t="s">
        <v>185</v>
      </c>
      <c r="AS43" s="50">
        <f>COUNTIF(AV12:AV23,BA4)</f>
        <v>0</v>
      </c>
      <c r="AT43" s="50">
        <f>COUNTIF(AV12:AV23,BA5)</f>
        <v>0</v>
      </c>
      <c r="AU43" s="50">
        <f>COUNTIF(AV12:AV23,0)</f>
        <v>0</v>
      </c>
      <c r="AV43" s="50" t="e">
        <f>AVERAGEIF(AV12:AV23,"&gt;=0")</f>
        <v>#DIV/0!</v>
      </c>
      <c r="AW43" s="1"/>
      <c r="AX43" s="1"/>
      <c r="AY43" s="1"/>
      <c r="AZ43" s="1"/>
      <c r="BA43" s="1"/>
      <c r="BB43" s="1"/>
      <c r="BC43" s="1"/>
      <c r="BD43" s="1"/>
      <c r="BE43" s="1"/>
      <c r="BF43" s="8"/>
      <c r="BG43" s="8"/>
      <c r="BH43" s="8"/>
      <c r="BI43" s="8"/>
      <c r="BJ43" s="8"/>
      <c r="BK43" s="8"/>
      <c r="BL43" s="8"/>
      <c r="BM43" s="8"/>
      <c r="BN43" s="8"/>
      <c r="BO43" s="8"/>
      <c r="BP43" s="8"/>
      <c r="BQ43" s="8"/>
      <c r="BR43" s="8"/>
      <c r="BS43" s="8"/>
      <c r="BT43" s="8"/>
      <c r="BU43" s="8"/>
      <c r="BV43" s="8"/>
      <c r="BW43" s="1"/>
      <c r="BX43" s="8"/>
      <c r="BY43" s="8"/>
      <c r="BZ43" s="8"/>
      <c r="CA43" s="8"/>
      <c r="CB43" s="1"/>
      <c r="CC43" s="8"/>
      <c r="CD43" s="1"/>
      <c r="CE43" s="8"/>
      <c r="CF43" s="1"/>
      <c r="CG43" s="8"/>
      <c r="CH43" s="1"/>
      <c r="CI43" s="8"/>
    </row>
    <row r="44" spans="1:87" ht="16.149999999999999">
      <c r="A44" s="1"/>
      <c r="B44" s="58"/>
      <c r="C44" s="59"/>
      <c r="D44" s="136" t="s">
        <v>186</v>
      </c>
      <c r="E44" s="137"/>
      <c r="F44" s="138" t="s">
        <v>187</v>
      </c>
      <c r="G44" s="139"/>
      <c r="H44" s="138" t="s">
        <v>188</v>
      </c>
      <c r="I44" s="139"/>
      <c r="J44" s="138" t="s">
        <v>189</v>
      </c>
      <c r="K44" s="140"/>
      <c r="L44" s="8"/>
      <c r="M44" s="8"/>
      <c r="N44" s="8"/>
      <c r="O44" s="8"/>
      <c r="P44" s="8"/>
      <c r="Q44" s="1"/>
      <c r="R44" s="1"/>
      <c r="S44" s="1"/>
      <c r="T44" s="1"/>
      <c r="U44" s="1"/>
      <c r="V44" s="8"/>
      <c r="W44" s="1"/>
      <c r="X44" s="1"/>
      <c r="Y44" s="8"/>
      <c r="Z44" s="8"/>
      <c r="AA44" s="8"/>
      <c r="AB44" s="8"/>
      <c r="AC44" s="8"/>
      <c r="AD44" s="8"/>
      <c r="AE44" s="8"/>
      <c r="AF44" s="1"/>
      <c r="AG44" s="1"/>
      <c r="AH44" s="1"/>
      <c r="AI44" s="1"/>
      <c r="AJ44" s="1"/>
      <c r="AK44" s="1"/>
      <c r="AL44" s="1"/>
      <c r="AM44" s="1"/>
      <c r="AN44" s="1"/>
      <c r="AO44" s="1"/>
      <c r="AP44" s="1"/>
      <c r="AQ44" s="1"/>
      <c r="AR44" s="49" t="s">
        <v>190</v>
      </c>
      <c r="AS44" s="50">
        <f>COUNTIF(AV24:AV30,BA4)</f>
        <v>0</v>
      </c>
      <c r="AT44" s="50">
        <f>COUNTIF(AV24:AV30,BA5)</f>
        <v>0</v>
      </c>
      <c r="AU44" s="50">
        <f>COUNTIF(AV24:AV30,0)</f>
        <v>0</v>
      </c>
      <c r="AV44" s="50" t="e">
        <f>AVERAGEIF(AV24:AV30,"&gt;=0")</f>
        <v>#DIV/0!</v>
      </c>
      <c r="AW44" s="1"/>
      <c r="AX44" s="1"/>
      <c r="AY44" s="1"/>
      <c r="AZ44" s="1"/>
      <c r="BA44" s="1"/>
      <c r="BB44" s="1"/>
      <c r="BC44" s="1"/>
      <c r="BD44" s="1"/>
      <c r="BE44" s="1"/>
      <c r="BF44" s="8"/>
      <c r="BG44" s="8"/>
      <c r="BH44" s="8"/>
      <c r="BI44" s="8"/>
      <c r="BJ44" s="8"/>
      <c r="BK44" s="8"/>
      <c r="BL44" s="8"/>
      <c r="BM44" s="8"/>
      <c r="BN44" s="8"/>
      <c r="BO44" s="8"/>
      <c r="BP44" s="8"/>
      <c r="BQ44" s="8"/>
      <c r="BR44" s="8"/>
      <c r="BS44" s="8"/>
      <c r="BT44" s="8"/>
      <c r="BU44" s="8"/>
      <c r="BV44" s="8"/>
      <c r="BW44" s="1"/>
      <c r="BX44" s="8"/>
      <c r="BY44" s="8"/>
      <c r="BZ44" s="8"/>
      <c r="CA44" s="8"/>
      <c r="CB44" s="1"/>
      <c r="CC44" s="8"/>
      <c r="CD44" s="1"/>
      <c r="CE44" s="8"/>
      <c r="CF44" s="1"/>
      <c r="CG44" s="8"/>
      <c r="CH44" s="1"/>
      <c r="CI44" s="8"/>
    </row>
    <row r="45" spans="1:87" ht="16.149999999999999">
      <c r="A45" s="1"/>
      <c r="B45" s="94" t="s">
        <v>191</v>
      </c>
      <c r="C45" s="95"/>
      <c r="D45" s="107"/>
      <c r="E45" s="108"/>
      <c r="F45" s="111" t="s">
        <v>192</v>
      </c>
      <c r="G45" s="113"/>
      <c r="H45" s="111" t="s">
        <v>192</v>
      </c>
      <c r="I45" s="113"/>
      <c r="J45" s="111" t="s">
        <v>192</v>
      </c>
      <c r="K45" s="112"/>
      <c r="L45" s="8"/>
      <c r="M45" s="8"/>
      <c r="N45" s="8"/>
      <c r="O45" s="8"/>
      <c r="P45" s="8"/>
      <c r="Q45" s="1"/>
      <c r="R45" s="1"/>
      <c r="S45" s="1"/>
      <c r="T45" s="1"/>
      <c r="U45" s="1"/>
      <c r="V45" s="8"/>
      <c r="W45" s="1"/>
      <c r="X45" s="1"/>
      <c r="Y45" s="8"/>
      <c r="Z45" s="8"/>
      <c r="AA45" s="8"/>
      <c r="AB45" s="8"/>
      <c r="AC45" s="8"/>
      <c r="AD45" s="8"/>
      <c r="AE45" s="8"/>
      <c r="AF45" s="1"/>
      <c r="AG45" s="1"/>
      <c r="AH45" s="1"/>
      <c r="AI45" s="1"/>
      <c r="AJ45" s="1"/>
      <c r="AK45" s="1"/>
      <c r="AL45" s="1"/>
      <c r="AM45" s="1"/>
      <c r="AN45" s="1"/>
      <c r="AO45" s="1"/>
      <c r="AP45" s="1"/>
      <c r="AQ45" s="1"/>
      <c r="AR45" s="1" t="s">
        <v>193</v>
      </c>
      <c r="AS45" s="50">
        <f>SUM(AS42:AS44)</f>
        <v>0</v>
      </c>
      <c r="AT45" s="50">
        <f>SUM(AT42:AT44)</f>
        <v>0</v>
      </c>
      <c r="AU45" s="50">
        <f>SUM(AU42:AU44)</f>
        <v>0</v>
      </c>
      <c r="AV45" s="50">
        <f>COUNTIF(AV3:AV30,"&gt;=0")</f>
        <v>0</v>
      </c>
      <c r="AW45" s="1"/>
      <c r="AX45" s="1"/>
      <c r="AY45" s="1"/>
      <c r="AZ45" s="1"/>
      <c r="BA45" s="1"/>
      <c r="BB45" s="1"/>
      <c r="BC45" s="1"/>
      <c r="BD45" s="1"/>
      <c r="BE45" s="1"/>
      <c r="BF45" s="8"/>
      <c r="BG45" s="8"/>
      <c r="BH45" s="8"/>
      <c r="BI45" s="8"/>
      <c r="BJ45" s="8"/>
      <c r="BK45" s="8"/>
      <c r="BL45" s="8"/>
      <c r="BM45" s="8"/>
      <c r="BN45" s="8"/>
      <c r="BO45" s="8"/>
      <c r="BP45" s="8"/>
      <c r="BQ45" s="8"/>
      <c r="BR45" s="8"/>
      <c r="BS45" s="8"/>
      <c r="BT45" s="8"/>
      <c r="BU45" s="8"/>
      <c r="BV45" s="8"/>
      <c r="BW45" s="1"/>
      <c r="BX45" s="8"/>
      <c r="BY45" s="8"/>
      <c r="BZ45" s="8"/>
      <c r="CA45" s="8"/>
      <c r="CB45" s="1"/>
      <c r="CC45" s="8"/>
      <c r="CD45" s="1"/>
      <c r="CE45" s="8"/>
      <c r="CF45" s="1"/>
      <c r="CG45" s="8"/>
      <c r="CH45" s="1"/>
      <c r="CI45" s="8"/>
    </row>
    <row r="46" spans="1:87" ht="16.149999999999999">
      <c r="A46" s="1"/>
      <c r="B46" s="105" t="str">
        <f>AZ4</f>
        <v>≥80</v>
      </c>
      <c r="C46" s="106"/>
      <c r="D46" s="109" t="e">
        <f>IF(AS39=0,NA(),AS39)</f>
        <v>#N/A</v>
      </c>
      <c r="E46" s="109"/>
      <c r="F46" s="109" t="e">
        <f>IF(AS36=0,NA(),AS36)</f>
        <v>#N/A</v>
      </c>
      <c r="G46" s="109"/>
      <c r="H46" s="109" t="e">
        <f>IF(AS37=0,NA(),AS37)</f>
        <v>#N/A</v>
      </c>
      <c r="I46" s="109"/>
      <c r="J46" s="109" t="e">
        <f>IF(AS38=0,NA(),AS38)</f>
        <v>#N/A</v>
      </c>
      <c r="K46" s="109"/>
      <c r="L46" s="8"/>
      <c r="M46" s="8"/>
      <c r="N46" s="8"/>
      <c r="O46" s="8"/>
      <c r="P46" s="8"/>
      <c r="Q46" s="1"/>
      <c r="R46" s="1"/>
      <c r="S46" s="1"/>
      <c r="T46" s="1"/>
      <c r="U46" s="1"/>
      <c r="V46" s="8"/>
      <c r="W46" s="1"/>
      <c r="X46" s="1"/>
      <c r="Y46" s="8"/>
      <c r="Z46" s="8"/>
      <c r="AA46" s="8"/>
      <c r="AB46" s="8"/>
      <c r="AC46" s="8"/>
      <c r="AD46" s="8"/>
      <c r="AE46" s="8"/>
      <c r="AF46" s="1"/>
      <c r="AG46" s="1"/>
      <c r="AH46" s="1"/>
      <c r="AI46" s="1"/>
      <c r="AJ46" s="1"/>
      <c r="AK46" s="1"/>
      <c r="AL46" s="1"/>
      <c r="AM46" s="1"/>
      <c r="AN46" s="1"/>
      <c r="AO46" s="1"/>
      <c r="AP46" s="1"/>
      <c r="AQ46" s="1"/>
      <c r="AR46" s="49" t="s">
        <v>194</v>
      </c>
      <c r="AS46" s="50"/>
      <c r="AT46" s="50"/>
      <c r="AU46" s="50"/>
      <c r="AV46" s="384" t="e">
        <f>SUMIF(AV3:AV30,"&gt;=0")/AV45</f>
        <v>#DIV/0!</v>
      </c>
      <c r="AW46" s="1"/>
      <c r="AX46" s="1"/>
      <c r="AY46" s="1"/>
      <c r="AZ46" s="1"/>
      <c r="BA46" s="1"/>
      <c r="BB46" s="1"/>
      <c r="BC46" s="1"/>
      <c r="BD46" s="1"/>
      <c r="BE46" s="1"/>
      <c r="BF46" s="8"/>
      <c r="BG46" s="8"/>
      <c r="BH46" s="8"/>
      <c r="BI46" s="8"/>
      <c r="BJ46" s="8"/>
      <c r="BK46" s="8"/>
      <c r="BL46" s="8"/>
      <c r="BM46" s="8"/>
      <c r="BN46" s="8"/>
      <c r="BO46" s="8"/>
      <c r="BP46" s="8"/>
      <c r="BQ46" s="8"/>
      <c r="BR46" s="8"/>
      <c r="BS46" s="8"/>
      <c r="BT46" s="8"/>
      <c r="BU46" s="8"/>
      <c r="BV46" s="8"/>
      <c r="BW46" s="1"/>
      <c r="BX46" s="8"/>
      <c r="BY46" s="8"/>
      <c r="BZ46" s="8"/>
      <c r="CA46" s="8"/>
      <c r="CB46" s="1"/>
      <c r="CC46" s="8"/>
      <c r="CD46" s="1"/>
      <c r="CE46" s="8"/>
      <c r="CF46" s="1"/>
      <c r="CG46" s="8"/>
      <c r="CH46" s="1"/>
      <c r="CI46" s="8"/>
    </row>
    <row r="47" spans="1:87" ht="16.149999999999999">
      <c r="A47" s="1"/>
      <c r="B47" s="103" t="str">
        <f>AZ5</f>
        <v>60-79</v>
      </c>
      <c r="C47" s="104"/>
      <c r="D47" s="109" t="e">
        <f>IF(AT39=0,NA(),AT39)</f>
        <v>#N/A</v>
      </c>
      <c r="E47" s="109"/>
      <c r="F47" s="109" t="e">
        <f>IF(AT36=0,NA(),AT36)</f>
        <v>#N/A</v>
      </c>
      <c r="G47" s="109"/>
      <c r="H47" s="109" t="e">
        <f>IF(AT37=0,NA(),AT37)</f>
        <v>#N/A</v>
      </c>
      <c r="I47" s="109"/>
      <c r="J47" s="109" t="e">
        <f>IF(AT38=0,NA(),AT38)</f>
        <v>#N/A</v>
      </c>
      <c r="K47" s="109"/>
      <c r="L47" s="8"/>
      <c r="M47" s="8"/>
      <c r="N47" s="8"/>
      <c r="O47" s="8"/>
      <c r="P47" s="8"/>
      <c r="Q47" s="1"/>
      <c r="R47" s="1"/>
      <c r="S47" s="1"/>
      <c r="T47" s="1"/>
      <c r="U47" s="1"/>
      <c r="V47" s="8"/>
      <c r="W47" s="1"/>
      <c r="X47" s="1"/>
      <c r="Y47" s="8"/>
      <c r="Z47" s="8"/>
      <c r="AA47" s="8"/>
      <c r="AB47" s="8"/>
      <c r="AC47" s="8"/>
      <c r="AD47" s="8"/>
      <c r="AE47" s="8"/>
      <c r="AF47" s="1"/>
      <c r="AG47" s="1"/>
      <c r="AH47" s="1"/>
      <c r="AI47" s="1"/>
      <c r="AJ47" s="1"/>
      <c r="AK47" s="1"/>
      <c r="AL47" s="8"/>
      <c r="AM47" s="1"/>
      <c r="AN47" s="1"/>
      <c r="AO47" s="1"/>
      <c r="AP47" s="1"/>
      <c r="AQ47" s="1"/>
      <c r="AR47" s="1"/>
      <c r="AS47" s="1"/>
      <c r="AT47" s="1"/>
      <c r="AU47" s="1"/>
      <c r="AV47" s="1"/>
      <c r="AW47" s="1"/>
      <c r="AX47" s="1"/>
      <c r="AY47" s="1"/>
      <c r="AZ47" s="1"/>
      <c r="BA47" s="1"/>
      <c r="BB47" s="1"/>
      <c r="BC47" s="1"/>
      <c r="BD47" s="1"/>
      <c r="BE47" s="1"/>
      <c r="BF47" s="8"/>
      <c r="BG47" s="8"/>
      <c r="BH47" s="8"/>
      <c r="BI47" s="8"/>
      <c r="BJ47" s="8"/>
      <c r="BK47" s="8"/>
      <c r="BL47" s="8"/>
      <c r="BM47" s="8"/>
      <c r="BN47" s="8"/>
      <c r="BO47" s="8"/>
      <c r="BP47" s="8"/>
      <c r="BQ47" s="8"/>
      <c r="BR47" s="8"/>
      <c r="BS47" s="8"/>
      <c r="BT47" s="8"/>
      <c r="BU47" s="8"/>
      <c r="BV47" s="8"/>
      <c r="BW47" s="1"/>
      <c r="BX47" s="8"/>
      <c r="BY47" s="8"/>
      <c r="BZ47" s="8"/>
      <c r="CA47" s="8"/>
      <c r="CB47" s="1"/>
      <c r="CC47" s="8"/>
      <c r="CD47" s="1"/>
      <c r="CE47" s="8"/>
      <c r="CF47" s="1"/>
      <c r="CG47" s="8"/>
      <c r="CH47" s="1"/>
      <c r="CI47" s="8"/>
    </row>
    <row r="48" spans="1:87" ht="16.149999999999999">
      <c r="A48" s="1"/>
      <c r="B48" s="101" t="str">
        <f>AZ6</f>
        <v>&lt;60</v>
      </c>
      <c r="C48" s="102"/>
      <c r="D48" s="109" t="e">
        <f>IF(AU39=0,NA(),AU39)</f>
        <v>#N/A</v>
      </c>
      <c r="E48" s="109"/>
      <c r="F48" s="109" t="e">
        <f>IF(AU36=0,NA(),AU36)</f>
        <v>#N/A</v>
      </c>
      <c r="G48" s="109"/>
      <c r="H48" s="109" t="e">
        <f>IF(AU37=0,NA(),AU37)</f>
        <v>#N/A</v>
      </c>
      <c r="I48" s="109"/>
      <c r="J48" s="109" t="e">
        <f>IF(AU38=0,NA(),AU38)</f>
        <v>#N/A</v>
      </c>
      <c r="K48" s="109"/>
      <c r="L48" s="8"/>
      <c r="M48" s="8"/>
      <c r="N48" s="8"/>
      <c r="O48" s="8"/>
      <c r="P48" s="8"/>
      <c r="Q48" s="1"/>
      <c r="R48" s="1"/>
      <c r="S48" s="1"/>
      <c r="T48" s="1"/>
      <c r="U48" s="1"/>
      <c r="V48" s="8"/>
      <c r="W48" s="1"/>
      <c r="X48" s="1"/>
      <c r="Y48" s="8"/>
      <c r="Z48" s="8"/>
      <c r="AA48" s="8"/>
      <c r="AB48" s="8"/>
      <c r="AC48" s="8"/>
      <c r="AD48" s="8"/>
      <c r="AE48" s="8"/>
      <c r="AF48" s="1"/>
      <c r="AG48" s="1"/>
      <c r="AH48" s="1"/>
      <c r="AI48" s="1"/>
      <c r="AJ48" s="1"/>
      <c r="AK48" s="1"/>
      <c r="AL48" s="8"/>
      <c r="AM48" s="1"/>
      <c r="AN48" s="1"/>
      <c r="AO48" s="1"/>
      <c r="AP48" s="1"/>
      <c r="AQ48" s="1"/>
      <c r="AR48" s="1"/>
      <c r="AS48" s="1"/>
      <c r="AT48" s="1"/>
      <c r="AU48" s="1"/>
      <c r="AV48" s="1" t="str">
        <f>IF(ISERROR(AVERAGE(AV24:AV30,AV12:AV23,AV3:AV11)),"",(AVERAGE(AV24:AV30,AV12:AV23,AV3:AV11)))</f>
        <v/>
      </c>
      <c r="AW48" s="1"/>
      <c r="AX48" s="1"/>
      <c r="AY48" s="1"/>
      <c r="AZ48" s="1"/>
      <c r="BA48" s="1"/>
      <c r="BB48" s="1"/>
      <c r="BC48" s="1"/>
      <c r="BD48" s="1"/>
      <c r="BE48" s="1"/>
      <c r="BF48" s="8"/>
      <c r="BG48" s="8"/>
      <c r="BH48" s="8"/>
      <c r="BI48" s="8"/>
      <c r="BJ48" s="8"/>
      <c r="BK48" s="8"/>
      <c r="BL48" s="8"/>
      <c r="BM48" s="8"/>
      <c r="BN48" s="8"/>
      <c r="BO48" s="8"/>
      <c r="BP48" s="8"/>
      <c r="BQ48" s="8"/>
      <c r="BR48" s="8"/>
      <c r="BS48" s="8"/>
      <c r="BT48" s="8"/>
      <c r="BU48" s="8"/>
      <c r="BV48" s="8"/>
      <c r="BW48" s="1"/>
      <c r="BX48" s="8"/>
      <c r="BY48" s="8"/>
      <c r="BZ48" s="8"/>
      <c r="CA48" s="8"/>
      <c r="CB48" s="1"/>
      <c r="CC48" s="8"/>
      <c r="CD48" s="1"/>
      <c r="CE48" s="8"/>
      <c r="CF48" s="1"/>
      <c r="CG48" s="8"/>
      <c r="CH48" s="1"/>
      <c r="CI48" s="8"/>
    </row>
    <row r="49" spans="2:86" s="211" customFormat="1" ht="16.899999999999999" thickBot="1">
      <c r="B49" s="99" t="s">
        <v>195</v>
      </c>
      <c r="C49" s="100"/>
      <c r="D49" s="97" t="str">
        <f>IFERROR(AV40,"n/a")</f>
        <v>n/a</v>
      </c>
      <c r="E49" s="98"/>
      <c r="F49" s="97" t="str">
        <f>IFERROR(AV36,"n/a")</f>
        <v>n/a</v>
      </c>
      <c r="G49" s="98"/>
      <c r="H49" s="97" t="str">
        <f>IFERROR(AV37,"n/a")</f>
        <v>n/a</v>
      </c>
      <c r="I49" s="98"/>
      <c r="J49" s="97" t="str">
        <f>IFERROR(AV38,"n/a")</f>
        <v>n/a</v>
      </c>
      <c r="K49" s="110"/>
      <c r="L49" s="8"/>
      <c r="M49" s="8"/>
      <c r="N49" s="8"/>
      <c r="O49" s="8"/>
      <c r="P49" s="8"/>
      <c r="Q49" s="1"/>
      <c r="R49" s="1"/>
      <c r="S49" s="1"/>
      <c r="T49" s="1"/>
      <c r="U49" s="1"/>
      <c r="V49" s="8"/>
      <c r="W49" s="1"/>
      <c r="X49" s="1"/>
      <c r="Y49" s="8"/>
      <c r="Z49" s="8"/>
      <c r="AA49" s="8"/>
      <c r="AB49" s="8"/>
      <c r="AC49" s="8"/>
      <c r="AD49" s="8"/>
      <c r="AE49" s="8"/>
      <c r="AF49" s="1"/>
      <c r="AG49" s="1"/>
      <c r="AH49" s="1"/>
      <c r="AI49" s="1"/>
      <c r="AJ49" s="1"/>
      <c r="AK49" s="1"/>
      <c r="AL49" s="8"/>
      <c r="AM49" s="1"/>
      <c r="AN49" s="1"/>
      <c r="AO49" s="1"/>
      <c r="AP49" s="1"/>
      <c r="AQ49" s="1"/>
      <c r="AR49" s="1"/>
      <c r="AS49" s="1"/>
      <c r="AT49" s="1"/>
      <c r="AU49" s="1"/>
      <c r="AV49" s="1"/>
      <c r="AW49" s="1"/>
      <c r="AX49" s="1"/>
      <c r="AY49" s="1"/>
      <c r="AZ49" s="1"/>
      <c r="BA49" s="1"/>
      <c r="BB49" s="1"/>
      <c r="BC49" s="1"/>
      <c r="BD49" s="1"/>
      <c r="BE49" s="1"/>
      <c r="BF49" s="8"/>
      <c r="BG49" s="8"/>
      <c r="BH49" s="8"/>
      <c r="BI49" s="8"/>
      <c r="BJ49" s="8"/>
      <c r="BK49" s="8"/>
      <c r="BL49" s="8"/>
      <c r="BM49" s="8"/>
      <c r="BN49" s="8"/>
      <c r="BO49" s="8"/>
      <c r="BP49" s="8"/>
      <c r="BQ49" s="8"/>
      <c r="BR49" s="8"/>
      <c r="BS49" s="8"/>
      <c r="BT49" s="8"/>
      <c r="BU49" s="8"/>
      <c r="BV49" s="8"/>
      <c r="BW49" s="1"/>
      <c r="BX49" s="8"/>
      <c r="BY49" s="8"/>
      <c r="BZ49" s="8"/>
      <c r="CA49" s="8"/>
      <c r="CB49" s="1"/>
      <c r="CC49" s="8"/>
      <c r="CD49" s="1"/>
      <c r="CE49" s="8"/>
      <c r="CF49" s="1"/>
      <c r="CG49" s="8"/>
      <c r="CH49" s="1"/>
    </row>
    <row r="50" spans="2:86" s="211" customFormat="1" ht="13.9">
      <c r="B50" s="44"/>
      <c r="C50" s="44"/>
      <c r="D50" s="1"/>
      <c r="E50" s="1"/>
      <c r="F50" s="1"/>
      <c r="G50" s="1"/>
      <c r="H50" s="8"/>
      <c r="I50" s="8"/>
      <c r="J50" s="8"/>
      <c r="K50" s="8"/>
      <c r="L50" s="44"/>
      <c r="M50" s="8"/>
      <c r="N50" s="8"/>
      <c r="O50" s="8"/>
      <c r="P50" s="8"/>
      <c r="Q50" s="1"/>
      <c r="R50" s="1"/>
      <c r="S50" s="1"/>
      <c r="T50" s="1"/>
      <c r="U50" s="1"/>
      <c r="V50" s="8"/>
      <c r="W50" s="1"/>
      <c r="X50" s="1"/>
      <c r="Y50" s="8"/>
      <c r="Z50" s="8"/>
      <c r="AA50" s="8"/>
      <c r="AB50" s="8"/>
      <c r="AC50" s="8"/>
      <c r="AD50" s="8"/>
      <c r="AE50" s="8"/>
      <c r="AF50" s="1"/>
      <c r="AG50" s="1"/>
      <c r="AH50" s="1"/>
      <c r="AI50" s="1"/>
      <c r="AJ50" s="1"/>
      <c r="AK50" s="1"/>
      <c r="AL50" s="8"/>
      <c r="AM50" s="1"/>
      <c r="AN50" s="1"/>
      <c r="AO50" s="1"/>
      <c r="AP50" s="1"/>
      <c r="AQ50" s="1"/>
      <c r="AR50" s="1"/>
      <c r="AS50" s="1"/>
      <c r="AT50" s="1"/>
      <c r="AU50" s="1"/>
      <c r="AV50" s="1"/>
      <c r="AW50" s="1"/>
      <c r="AX50" s="1"/>
      <c r="AY50" s="1"/>
      <c r="AZ50" s="1"/>
      <c r="BA50" s="1"/>
      <c r="BB50" s="1"/>
      <c r="BC50" s="1"/>
      <c r="BD50" s="1"/>
      <c r="BE50" s="1"/>
      <c r="BF50" s="8"/>
      <c r="BG50" s="8"/>
      <c r="BH50" s="8"/>
      <c r="BI50" s="8"/>
      <c r="BJ50" s="8"/>
      <c r="BK50" s="8"/>
      <c r="BL50" s="8"/>
      <c r="BM50" s="8"/>
      <c r="BN50" s="8"/>
      <c r="BO50" s="8"/>
      <c r="BP50" s="8"/>
      <c r="BQ50" s="8"/>
      <c r="BR50" s="8"/>
      <c r="BS50" s="8"/>
      <c r="BT50" s="8"/>
      <c r="BU50" s="8"/>
      <c r="BV50" s="8"/>
      <c r="BW50" s="1"/>
      <c r="BX50" s="8"/>
      <c r="BY50" s="8"/>
      <c r="BZ50" s="8"/>
      <c r="CA50" s="8"/>
      <c r="CB50" s="1"/>
      <c r="CC50" s="8"/>
      <c r="CD50" s="1"/>
      <c r="CE50" s="8"/>
      <c r="CF50" s="1"/>
      <c r="CG50" s="8"/>
      <c r="CH50" s="1"/>
    </row>
    <row r="51" spans="2:86" s="211" customFormat="1" ht="13.9">
      <c r="B51" s="1"/>
      <c r="C51" s="1"/>
      <c r="D51" s="1"/>
      <c r="E51" s="1"/>
      <c r="F51" s="1"/>
      <c r="G51" s="1"/>
      <c r="H51" s="8"/>
      <c r="I51" s="8"/>
      <c r="J51" s="8"/>
      <c r="K51" s="8"/>
      <c r="L51" s="8"/>
      <c r="M51" s="8"/>
      <c r="N51" s="8"/>
      <c r="O51" s="8"/>
      <c r="P51" s="8"/>
      <c r="Q51" s="1"/>
      <c r="R51" s="1"/>
      <c r="S51" s="1"/>
      <c r="T51" s="1"/>
      <c r="U51" s="1"/>
      <c r="V51" s="8"/>
      <c r="W51" s="1"/>
      <c r="X51" s="1"/>
      <c r="Y51" s="8"/>
      <c r="Z51" s="8"/>
      <c r="AA51" s="8"/>
      <c r="AB51" s="8"/>
      <c r="AC51" s="8"/>
      <c r="AD51" s="8"/>
      <c r="AE51" s="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8"/>
      <c r="BG51" s="8"/>
      <c r="BH51" s="8"/>
      <c r="BI51" s="8"/>
      <c r="BJ51" s="8"/>
      <c r="BK51" s="8"/>
      <c r="BL51" s="8"/>
      <c r="BM51" s="8"/>
      <c r="BN51" s="8"/>
      <c r="BO51" s="8"/>
      <c r="BP51" s="8"/>
      <c r="BQ51" s="8"/>
      <c r="BR51" s="8"/>
      <c r="BS51" s="8"/>
      <c r="BT51" s="8"/>
      <c r="BU51" s="8"/>
      <c r="BV51" s="8"/>
      <c r="BW51" s="1"/>
      <c r="BX51" s="8"/>
      <c r="BY51" s="8"/>
      <c r="BZ51" s="8"/>
      <c r="CA51" s="8"/>
      <c r="CB51" s="1"/>
      <c r="CC51" s="8"/>
      <c r="CD51" s="1"/>
      <c r="CE51" s="8"/>
      <c r="CF51" s="1"/>
      <c r="CG51" s="8"/>
      <c r="CH51" s="1"/>
    </row>
    <row r="52" spans="2:86" s="211" customFormat="1" ht="13.9">
      <c r="B52" s="1"/>
      <c r="C52" s="1"/>
      <c r="D52" s="1"/>
      <c r="E52" s="1"/>
      <c r="F52" s="1"/>
      <c r="G52" s="1"/>
      <c r="H52" s="8"/>
      <c r="I52" s="8"/>
      <c r="J52" s="8"/>
      <c r="K52" s="8"/>
      <c r="L52" s="8"/>
      <c r="M52" s="8"/>
      <c r="N52" s="8"/>
      <c r="O52" s="8"/>
      <c r="P52" s="8"/>
      <c r="Q52" s="1"/>
      <c r="R52" s="1"/>
      <c r="S52" s="1"/>
      <c r="T52" s="1"/>
      <c r="U52" s="1"/>
      <c r="V52" s="8"/>
      <c r="W52" s="1"/>
      <c r="X52" s="1"/>
      <c r="Y52" s="8"/>
      <c r="Z52" s="8"/>
      <c r="AA52" s="8"/>
      <c r="AB52" s="8"/>
      <c r="AC52" s="8"/>
      <c r="AD52" s="8"/>
      <c r="AE52" s="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8"/>
      <c r="BG52" s="8"/>
      <c r="BH52" s="8"/>
      <c r="BI52" s="8"/>
      <c r="BJ52" s="8"/>
      <c r="BK52" s="8"/>
      <c r="BL52" s="8"/>
      <c r="BM52" s="8"/>
      <c r="BN52" s="8"/>
      <c r="BO52" s="8"/>
      <c r="BP52" s="8"/>
      <c r="BQ52" s="8"/>
      <c r="BR52" s="8"/>
      <c r="BS52" s="8"/>
      <c r="BT52" s="8"/>
      <c r="BU52" s="8"/>
      <c r="BV52" s="8"/>
      <c r="BW52" s="1"/>
      <c r="BX52" s="8"/>
      <c r="BY52" s="8"/>
      <c r="BZ52" s="8"/>
      <c r="CA52" s="8"/>
      <c r="CB52" s="1"/>
      <c r="CC52" s="8"/>
      <c r="CD52" s="1"/>
      <c r="CE52" s="8"/>
      <c r="CF52" s="1"/>
      <c r="CG52" s="8"/>
      <c r="CH52" s="1"/>
    </row>
    <row r="53" spans="2:86" s="211" customFormat="1" ht="13.9">
      <c r="B53" s="1"/>
      <c r="C53" s="1"/>
      <c r="D53" s="1"/>
      <c r="E53" s="1"/>
      <c r="F53" s="1"/>
      <c r="G53" s="1"/>
      <c r="H53" s="8"/>
      <c r="I53" s="8"/>
      <c r="J53" s="8"/>
      <c r="K53" s="8"/>
      <c r="L53" s="8"/>
      <c r="M53" s="8"/>
      <c r="N53" s="8"/>
      <c r="O53" s="8"/>
      <c r="P53" s="8"/>
      <c r="Q53" s="1"/>
      <c r="R53" s="1"/>
      <c r="S53" s="1"/>
      <c r="T53" s="1"/>
      <c r="U53" s="1"/>
      <c r="V53" s="8"/>
      <c r="W53" s="1"/>
      <c r="X53" s="1"/>
      <c r="Y53" s="8"/>
      <c r="Z53" s="8"/>
      <c r="AA53" s="8"/>
      <c r="AB53" s="8"/>
      <c r="AC53" s="8"/>
      <c r="AD53" s="8"/>
      <c r="AE53" s="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8"/>
      <c r="BG53" s="8"/>
      <c r="BH53" s="8"/>
      <c r="BI53" s="8"/>
      <c r="BJ53" s="8"/>
      <c r="BK53" s="8"/>
      <c r="BL53" s="8"/>
      <c r="BM53" s="8"/>
      <c r="BN53" s="8"/>
      <c r="BO53" s="8"/>
      <c r="BP53" s="8"/>
      <c r="BQ53" s="8"/>
      <c r="BR53" s="8"/>
      <c r="BS53" s="8"/>
      <c r="BT53" s="8"/>
      <c r="BU53" s="8"/>
      <c r="BV53" s="8"/>
      <c r="BW53" s="1"/>
      <c r="BX53" s="8"/>
      <c r="BY53" s="8"/>
      <c r="BZ53" s="8"/>
      <c r="CA53" s="8"/>
      <c r="CB53" s="1"/>
      <c r="CC53" s="8"/>
      <c r="CD53" s="1"/>
      <c r="CE53" s="8"/>
      <c r="CF53" s="1"/>
      <c r="CG53" s="8"/>
      <c r="CH53" s="1"/>
    </row>
    <row r="54" spans="2:86" s="211" customFormat="1" ht="13.9">
      <c r="B54" s="1"/>
      <c r="C54" s="1"/>
      <c r="D54" s="1"/>
      <c r="E54" s="1"/>
      <c r="F54" s="1"/>
      <c r="G54" s="1"/>
      <c r="H54" s="8"/>
      <c r="I54" s="8"/>
      <c r="J54" s="8"/>
      <c r="K54" s="8"/>
      <c r="L54" s="8"/>
      <c r="M54" s="8"/>
      <c r="N54" s="8"/>
      <c r="O54" s="8"/>
      <c r="P54" s="8"/>
      <c r="Q54" s="1"/>
      <c r="R54" s="1"/>
      <c r="S54" s="1"/>
      <c r="T54" s="1"/>
      <c r="U54" s="1"/>
      <c r="V54" s="8"/>
      <c r="W54" s="1"/>
      <c r="X54" s="1"/>
      <c r="Y54" s="8"/>
      <c r="Z54" s="8"/>
      <c r="AA54" s="8"/>
      <c r="AB54" s="8"/>
      <c r="AC54" s="8"/>
      <c r="AD54" s="8"/>
      <c r="AE54" s="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8"/>
      <c r="BG54" s="8"/>
      <c r="BH54" s="8"/>
      <c r="BI54" s="8"/>
      <c r="BJ54" s="8"/>
      <c r="BK54" s="8"/>
      <c r="BL54" s="8"/>
      <c r="BM54" s="8"/>
      <c r="BN54" s="8"/>
      <c r="BO54" s="8"/>
      <c r="BP54" s="8"/>
      <c r="BQ54" s="8"/>
      <c r="BR54" s="8"/>
      <c r="BS54" s="8"/>
      <c r="BT54" s="8"/>
      <c r="BU54" s="8"/>
      <c r="BV54" s="8"/>
      <c r="BW54" s="1"/>
      <c r="BX54" s="8"/>
      <c r="BY54" s="8"/>
      <c r="BZ54" s="8"/>
      <c r="CA54" s="8"/>
      <c r="CB54" s="1"/>
      <c r="CC54" s="8"/>
      <c r="CD54" s="1"/>
      <c r="CE54" s="8"/>
      <c r="CF54" s="1"/>
      <c r="CG54" s="8"/>
      <c r="CH54" s="1"/>
    </row>
    <row r="55" spans="2:86" s="211" customFormat="1" ht="13.9">
      <c r="B55" s="1"/>
      <c r="C55" s="1"/>
      <c r="D55" s="1"/>
      <c r="E55" s="1"/>
      <c r="F55" s="1"/>
      <c r="G55" s="1"/>
      <c r="H55" s="8"/>
      <c r="I55" s="8"/>
      <c r="J55" s="8"/>
      <c r="K55" s="8"/>
      <c r="L55" s="8"/>
      <c r="M55" s="8"/>
      <c r="N55" s="8"/>
      <c r="O55" s="8"/>
      <c r="P55" s="8"/>
      <c r="Q55" s="1"/>
      <c r="R55" s="1"/>
      <c r="S55" s="1"/>
      <c r="T55" s="49"/>
      <c r="U55" s="1"/>
      <c r="V55" s="1"/>
      <c r="W55" s="1"/>
      <c r="X55" s="1"/>
      <c r="Y55" s="8"/>
      <c r="Z55" s="8"/>
      <c r="AA55" s="8"/>
      <c r="AB55" s="8"/>
      <c r="AC55" s="8"/>
      <c r="AD55" s="8"/>
      <c r="AE55" s="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8"/>
      <c r="BG55" s="8"/>
      <c r="BH55" s="8"/>
      <c r="BI55" s="8"/>
      <c r="BJ55" s="8"/>
      <c r="BK55" s="8"/>
      <c r="BL55" s="8"/>
      <c r="BM55" s="8"/>
      <c r="BN55" s="8"/>
      <c r="BO55" s="8"/>
      <c r="BP55" s="8"/>
      <c r="BQ55" s="8"/>
      <c r="BR55" s="8"/>
      <c r="BS55" s="8"/>
      <c r="BT55" s="8"/>
      <c r="BU55" s="8"/>
      <c r="BV55" s="8"/>
      <c r="BW55" s="1"/>
      <c r="BX55" s="8"/>
      <c r="BY55" s="8"/>
      <c r="BZ55" s="8"/>
      <c r="CA55" s="8"/>
      <c r="CB55" s="1"/>
      <c r="CC55" s="8"/>
      <c r="CD55" s="1"/>
      <c r="CE55" s="8"/>
      <c r="CF55" s="1"/>
      <c r="CG55" s="8"/>
      <c r="CH55" s="1"/>
    </row>
    <row r="56" spans="2:86" s="211" customFormat="1" ht="13.9">
      <c r="B56" s="1"/>
      <c r="C56" s="1"/>
      <c r="D56" s="1"/>
      <c r="E56" s="1"/>
      <c r="F56" s="1"/>
      <c r="G56" s="1"/>
      <c r="H56" s="8"/>
      <c r="I56" s="8"/>
      <c r="J56" s="8"/>
      <c r="K56" s="8"/>
      <c r="L56" s="8"/>
      <c r="M56" s="8"/>
      <c r="N56" s="8"/>
      <c r="O56" s="8"/>
      <c r="P56" s="8"/>
      <c r="Q56" s="1"/>
      <c r="R56" s="1"/>
      <c r="S56" s="1"/>
      <c r="T56" s="1"/>
      <c r="U56" s="1"/>
      <c r="V56" s="8"/>
      <c r="W56" s="1"/>
      <c r="X56" s="1"/>
      <c r="Y56" s="8"/>
      <c r="Z56" s="8"/>
      <c r="AA56" s="8"/>
      <c r="AB56" s="8"/>
      <c r="AC56" s="8"/>
      <c r="AD56" s="8"/>
      <c r="AE56" s="8"/>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8"/>
      <c r="BG56" s="8"/>
      <c r="BH56" s="8"/>
      <c r="BI56" s="8"/>
      <c r="BJ56" s="8"/>
      <c r="BK56" s="8"/>
      <c r="BL56" s="8"/>
      <c r="BM56" s="8"/>
      <c r="BN56" s="8"/>
      <c r="BO56" s="8"/>
      <c r="BP56" s="8"/>
      <c r="BQ56" s="8"/>
      <c r="BR56" s="8"/>
      <c r="BS56" s="8"/>
      <c r="BT56" s="8"/>
      <c r="BU56" s="8"/>
      <c r="BV56" s="8"/>
      <c r="BW56" s="1"/>
      <c r="BX56" s="8"/>
      <c r="BY56" s="8"/>
      <c r="BZ56" s="8"/>
      <c r="CA56" s="8"/>
      <c r="CB56" s="1"/>
      <c r="CC56" s="8"/>
      <c r="CD56" s="1"/>
      <c r="CE56" s="8"/>
      <c r="CF56" s="1"/>
      <c r="CG56" s="8"/>
      <c r="CH56" s="1"/>
    </row>
    <row r="57" spans="2:86" s="211" customFormat="1" ht="13.9">
      <c r="B57" s="1"/>
      <c r="C57" s="1"/>
      <c r="D57" s="1"/>
      <c r="E57" s="1"/>
      <c r="F57" s="1"/>
      <c r="G57" s="1"/>
      <c r="H57" s="8"/>
      <c r="I57" s="8"/>
      <c r="J57" s="8"/>
      <c r="K57" s="8"/>
      <c r="L57" s="8"/>
      <c r="M57" s="8"/>
      <c r="N57" s="8"/>
      <c r="O57" s="8"/>
      <c r="P57" s="8"/>
      <c r="Q57" s="1"/>
      <c r="R57" s="1"/>
      <c r="S57" s="1"/>
      <c r="T57" s="1"/>
      <c r="U57" s="1"/>
      <c r="V57" s="8"/>
      <c r="W57" s="1"/>
      <c r="X57" s="1"/>
      <c r="Y57" s="8"/>
      <c r="Z57" s="8"/>
      <c r="AA57" s="8"/>
      <c r="AB57" s="8"/>
      <c r="AC57" s="8"/>
      <c r="AD57" s="8"/>
      <c r="AE57" s="8"/>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8"/>
      <c r="BG57" s="8"/>
      <c r="BH57" s="8"/>
      <c r="BI57" s="8"/>
      <c r="BJ57" s="8"/>
      <c r="BK57" s="8"/>
      <c r="BL57" s="8"/>
      <c r="BM57" s="8"/>
      <c r="BN57" s="8"/>
      <c r="BO57" s="8"/>
      <c r="BP57" s="8"/>
      <c r="BQ57" s="8"/>
      <c r="BR57" s="8"/>
      <c r="BS57" s="8"/>
      <c r="BT57" s="8"/>
      <c r="BU57" s="8"/>
      <c r="BV57" s="8"/>
      <c r="BW57" s="1"/>
      <c r="BX57" s="8"/>
      <c r="BY57" s="8"/>
      <c r="BZ57" s="8"/>
      <c r="CA57" s="8"/>
      <c r="CB57" s="1"/>
      <c r="CC57" s="8"/>
      <c r="CD57" s="1"/>
      <c r="CE57" s="8"/>
      <c r="CF57" s="1"/>
      <c r="CG57" s="8"/>
      <c r="CH57" s="1"/>
    </row>
    <row r="58" spans="2:86" s="211" customFormat="1" ht="13.9">
      <c r="B58" s="1"/>
      <c r="C58" s="1"/>
      <c r="D58" s="8"/>
      <c r="E58" s="8"/>
      <c r="F58" s="1"/>
      <c r="G58" s="1"/>
      <c r="H58" s="1"/>
      <c r="I58" s="1"/>
      <c r="J58" s="1"/>
      <c r="K58" s="1"/>
      <c r="L58" s="8"/>
      <c r="M58" s="8"/>
      <c r="N58" s="8"/>
      <c r="O58" s="8"/>
      <c r="P58" s="8"/>
      <c r="Q58" s="1"/>
      <c r="R58" s="1"/>
      <c r="S58" s="1"/>
      <c r="T58" s="1"/>
      <c r="U58" s="1"/>
      <c r="V58" s="8"/>
      <c r="W58" s="1"/>
      <c r="X58" s="1"/>
      <c r="Y58" s="8"/>
      <c r="Z58" s="8"/>
      <c r="AA58" s="8"/>
      <c r="AB58" s="8"/>
      <c r="AC58" s="8"/>
      <c r="AD58" s="8"/>
      <c r="AE58" s="8"/>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8"/>
      <c r="BG58" s="8"/>
      <c r="BH58" s="8"/>
      <c r="BI58" s="8"/>
      <c r="BJ58" s="8"/>
      <c r="BK58" s="8"/>
      <c r="BL58" s="8"/>
      <c r="BM58" s="8"/>
      <c r="BN58" s="8"/>
      <c r="BO58" s="8"/>
      <c r="BP58" s="8"/>
      <c r="BQ58" s="8"/>
      <c r="BR58" s="8"/>
      <c r="BS58" s="8"/>
      <c r="BT58" s="8"/>
      <c r="BU58" s="8"/>
      <c r="BV58" s="8"/>
      <c r="BW58" s="1"/>
      <c r="BX58" s="8"/>
      <c r="BY58" s="8"/>
      <c r="BZ58" s="8"/>
      <c r="CA58" s="8"/>
      <c r="CB58" s="1"/>
      <c r="CC58" s="8"/>
      <c r="CD58" s="1"/>
      <c r="CE58" s="8"/>
      <c r="CF58" s="1"/>
      <c r="CG58" s="8"/>
      <c r="CH58" s="1"/>
    </row>
    <row r="59" spans="2:86" s="211" customFormat="1" ht="13.9">
      <c r="B59" s="1"/>
      <c r="C59" s="1"/>
      <c r="D59" s="8"/>
      <c r="E59" s="8"/>
      <c r="F59" s="8"/>
      <c r="G59" s="8"/>
      <c r="H59" s="8"/>
      <c r="I59" s="1"/>
      <c r="J59" s="1"/>
      <c r="K59" s="1"/>
      <c r="L59" s="1"/>
      <c r="M59" s="1"/>
      <c r="N59" s="8"/>
      <c r="O59" s="8"/>
      <c r="P59" s="8"/>
      <c r="Q59" s="1"/>
      <c r="R59" s="1"/>
      <c r="S59" s="1"/>
      <c r="T59" s="1"/>
      <c r="U59" s="1"/>
      <c r="V59" s="8"/>
      <c r="W59" s="1"/>
      <c r="X59" s="1"/>
      <c r="Y59" s="8"/>
      <c r="Z59" s="8"/>
      <c r="AA59" s="8"/>
      <c r="AB59" s="8"/>
      <c r="AC59" s="8"/>
      <c r="AD59" s="8"/>
      <c r="AE59" s="8"/>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8"/>
      <c r="BG59" s="8"/>
      <c r="BH59" s="8"/>
      <c r="BI59" s="8"/>
      <c r="BJ59" s="8"/>
      <c r="BK59" s="8"/>
      <c r="BL59" s="8"/>
      <c r="BM59" s="8"/>
      <c r="BN59" s="8"/>
      <c r="BO59" s="8"/>
      <c r="BP59" s="8"/>
      <c r="BQ59" s="8"/>
      <c r="BR59" s="8"/>
      <c r="BS59" s="8"/>
      <c r="BT59" s="8"/>
      <c r="BU59" s="8"/>
      <c r="BV59" s="8"/>
      <c r="BW59" s="1"/>
      <c r="BX59" s="8"/>
      <c r="BY59" s="8"/>
      <c r="BZ59" s="8"/>
      <c r="CA59" s="8"/>
      <c r="CB59" s="1"/>
      <c r="CC59" s="8"/>
      <c r="CD59" s="1"/>
      <c r="CE59" s="8"/>
      <c r="CF59" s="1"/>
      <c r="CG59" s="8"/>
      <c r="CH59" s="1"/>
    </row>
    <row r="60" spans="2:86" s="211" customFormat="1" ht="13.9">
      <c r="B60" s="1"/>
      <c r="C60" s="1"/>
      <c r="D60" s="8"/>
      <c r="E60" s="8"/>
      <c r="F60" s="8"/>
      <c r="G60" s="8"/>
      <c r="H60" s="8"/>
      <c r="I60" s="1"/>
      <c r="J60" s="1"/>
      <c r="K60" s="1"/>
      <c r="L60" s="1"/>
      <c r="M60" s="1"/>
      <c r="N60" s="8"/>
      <c r="O60" s="8"/>
      <c r="P60" s="8"/>
      <c r="Q60" s="1"/>
      <c r="R60" s="1"/>
      <c r="S60" s="1"/>
      <c r="T60" s="1"/>
      <c r="U60" s="1"/>
      <c r="V60" s="8"/>
      <c r="W60" s="1"/>
      <c r="X60" s="1"/>
      <c r="Y60" s="8"/>
      <c r="Z60" s="8"/>
      <c r="AA60" s="8"/>
      <c r="AB60" s="8"/>
      <c r="AC60" s="8"/>
      <c r="AD60" s="8"/>
      <c r="AE60" s="8"/>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8"/>
      <c r="BG60" s="8"/>
      <c r="BH60" s="8"/>
      <c r="BI60" s="8"/>
      <c r="BJ60" s="8"/>
      <c r="BK60" s="8"/>
      <c r="BL60" s="8"/>
      <c r="BM60" s="8"/>
      <c r="BN60" s="8"/>
      <c r="BO60" s="8"/>
      <c r="BP60" s="8"/>
      <c r="BQ60" s="8"/>
      <c r="BR60" s="8"/>
      <c r="BS60" s="8"/>
      <c r="BT60" s="8"/>
      <c r="BU60" s="8"/>
      <c r="BV60" s="8"/>
      <c r="BW60" s="1"/>
      <c r="BX60" s="8"/>
      <c r="BY60" s="8"/>
      <c r="BZ60" s="8"/>
      <c r="CA60" s="8"/>
      <c r="CB60" s="1"/>
      <c r="CC60" s="8"/>
      <c r="CD60" s="1"/>
      <c r="CE60" s="8"/>
      <c r="CF60" s="1"/>
      <c r="CG60" s="8"/>
      <c r="CH60" s="1"/>
    </row>
    <row r="61" spans="2:86" s="211" customFormat="1" ht="18.600000000000001">
      <c r="B61" s="1"/>
      <c r="C61" s="1"/>
      <c r="D61" s="8"/>
      <c r="E61" s="8"/>
      <c r="F61" s="60"/>
      <c r="G61" s="60"/>
      <c r="H61" s="1"/>
      <c r="I61" s="8"/>
      <c r="J61" s="8"/>
      <c r="K61" s="8"/>
      <c r="L61" s="8"/>
      <c r="M61" s="8"/>
      <c r="N61" s="8"/>
      <c r="O61" s="8"/>
      <c r="P61" s="8"/>
      <c r="Q61" s="1"/>
      <c r="R61" s="1"/>
      <c r="S61" s="1"/>
      <c r="T61" s="1"/>
      <c r="U61" s="1"/>
      <c r="V61" s="8"/>
      <c r="W61" s="1"/>
      <c r="X61" s="1"/>
      <c r="Y61" s="8"/>
      <c r="Z61" s="8"/>
      <c r="AA61" s="8"/>
      <c r="AB61" s="8"/>
      <c r="AC61" s="8"/>
      <c r="AD61" s="8"/>
      <c r="AE61" s="8"/>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8"/>
      <c r="BG61" s="8"/>
      <c r="BH61" s="8"/>
      <c r="BI61" s="8"/>
      <c r="BJ61" s="8"/>
      <c r="BK61" s="8"/>
      <c r="BL61" s="8"/>
      <c r="BM61" s="8"/>
      <c r="BN61" s="8"/>
      <c r="BO61" s="8"/>
      <c r="BP61" s="8"/>
      <c r="BQ61" s="8"/>
      <c r="BR61" s="8"/>
      <c r="BS61" s="8"/>
      <c r="BT61" s="8"/>
      <c r="BU61" s="8"/>
      <c r="BV61" s="8"/>
      <c r="BW61" s="1"/>
      <c r="BX61" s="8"/>
      <c r="BY61" s="8"/>
      <c r="BZ61" s="8"/>
      <c r="CA61" s="8"/>
      <c r="CB61" s="1"/>
      <c r="CC61" s="8"/>
      <c r="CD61" s="1"/>
      <c r="CE61" s="8"/>
      <c r="CF61" s="1"/>
      <c r="CG61" s="8"/>
      <c r="CH61" s="1"/>
    </row>
    <row r="62" spans="2:86" s="211" customFormat="1" ht="13.9">
      <c r="B62" s="1"/>
      <c r="C62" s="1"/>
      <c r="D62" s="8"/>
      <c r="E62" s="8"/>
      <c r="F62" s="1"/>
      <c r="G62" s="1"/>
      <c r="H62" s="1"/>
      <c r="I62" s="8"/>
      <c r="J62" s="8"/>
      <c r="K62" s="8"/>
      <c r="L62" s="8"/>
      <c r="M62" s="8"/>
      <c r="N62" s="8"/>
      <c r="O62" s="8"/>
      <c r="P62" s="8"/>
      <c r="Q62" s="1"/>
      <c r="R62" s="1"/>
      <c r="S62" s="1"/>
      <c r="T62" s="1"/>
      <c r="U62" s="1"/>
      <c r="V62" s="8"/>
      <c r="W62" s="1"/>
      <c r="X62" s="1"/>
      <c r="Y62" s="8"/>
      <c r="Z62" s="8"/>
      <c r="AA62" s="8"/>
      <c r="AB62" s="8"/>
      <c r="AC62" s="8"/>
      <c r="AD62" s="8"/>
      <c r="AE62" s="8"/>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8"/>
      <c r="BG62" s="8"/>
      <c r="BH62" s="8"/>
      <c r="BI62" s="8"/>
      <c r="BJ62" s="8"/>
      <c r="BK62" s="8"/>
      <c r="BL62" s="8"/>
      <c r="BM62" s="8"/>
      <c r="BN62" s="8"/>
      <c r="BO62" s="8"/>
      <c r="BP62" s="8"/>
      <c r="BQ62" s="8"/>
      <c r="BR62" s="8"/>
      <c r="BS62" s="8"/>
      <c r="BT62" s="8"/>
      <c r="BU62" s="8"/>
      <c r="BV62" s="8"/>
      <c r="BW62" s="1"/>
      <c r="BX62" s="8"/>
      <c r="BY62" s="8"/>
      <c r="BZ62" s="8"/>
      <c r="CA62" s="8"/>
      <c r="CB62" s="1"/>
      <c r="CC62" s="8"/>
      <c r="CD62" s="1"/>
      <c r="CE62" s="8"/>
      <c r="CF62" s="1"/>
      <c r="CG62" s="8"/>
      <c r="CH62" s="1"/>
    </row>
    <row r="63" spans="2:86" s="211" customFormat="1" ht="13.9">
      <c r="B63" s="1"/>
      <c r="C63" s="1"/>
      <c r="D63" s="8"/>
      <c r="E63" s="8"/>
      <c r="F63" s="1"/>
      <c r="G63" s="1"/>
      <c r="H63" s="1"/>
      <c r="I63" s="8"/>
      <c r="J63" s="8"/>
      <c r="K63" s="8"/>
      <c r="L63" s="8"/>
      <c r="M63" s="8"/>
      <c r="N63" s="8"/>
      <c r="O63" s="8"/>
      <c r="P63" s="8"/>
      <c r="Q63" s="1"/>
      <c r="R63" s="1"/>
      <c r="S63" s="1"/>
      <c r="T63" s="1"/>
      <c r="U63" s="1"/>
      <c r="V63" s="8"/>
      <c r="W63" s="1"/>
      <c r="X63" s="1"/>
      <c r="Y63" s="8"/>
      <c r="Z63" s="8"/>
      <c r="AA63" s="8"/>
      <c r="AB63" s="8"/>
      <c r="AC63" s="8"/>
      <c r="AD63" s="8"/>
      <c r="AE63" s="8"/>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8"/>
      <c r="BG63" s="8"/>
      <c r="BH63" s="8"/>
      <c r="BI63" s="8"/>
      <c r="BJ63" s="8"/>
      <c r="BK63" s="8"/>
      <c r="BL63" s="8"/>
      <c r="BM63" s="8"/>
      <c r="BN63" s="8"/>
      <c r="BO63" s="8"/>
      <c r="BP63" s="8"/>
      <c r="BQ63" s="8"/>
      <c r="BR63" s="8"/>
      <c r="BS63" s="8"/>
      <c r="BT63" s="8"/>
      <c r="BU63" s="8"/>
      <c r="BV63" s="8"/>
      <c r="BW63" s="1"/>
      <c r="BX63" s="8"/>
      <c r="BY63" s="8"/>
      <c r="BZ63" s="8"/>
      <c r="CA63" s="8"/>
      <c r="CB63" s="1"/>
      <c r="CC63" s="8"/>
      <c r="CD63" s="1"/>
      <c r="CE63" s="8"/>
      <c r="CF63" s="1"/>
      <c r="CG63" s="8"/>
      <c r="CH63" s="1"/>
    </row>
    <row r="64" spans="2:86" s="211" customFormat="1" ht="13.9">
      <c r="B64" s="1"/>
      <c r="C64" s="1"/>
      <c r="D64" s="8"/>
      <c r="E64" s="8"/>
      <c r="F64" s="1"/>
      <c r="G64" s="1"/>
      <c r="H64" s="1"/>
      <c r="I64" s="8"/>
      <c r="J64" s="8"/>
      <c r="K64" s="8"/>
      <c r="L64" s="8"/>
      <c r="M64" s="8"/>
      <c r="N64" s="8"/>
      <c r="O64" s="8"/>
      <c r="P64" s="8"/>
      <c r="Q64" s="1"/>
      <c r="R64" s="1"/>
      <c r="S64" s="1"/>
      <c r="T64" s="1"/>
      <c r="U64" s="1"/>
      <c r="V64" s="8"/>
      <c r="W64" s="1"/>
      <c r="X64" s="1"/>
      <c r="Y64" s="8"/>
      <c r="Z64" s="8"/>
      <c r="AA64" s="8"/>
      <c r="AB64" s="8"/>
      <c r="AC64" s="8"/>
      <c r="AD64" s="8"/>
      <c r="AE64" s="8"/>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8"/>
      <c r="BG64" s="8"/>
      <c r="BH64" s="8"/>
      <c r="BI64" s="8"/>
      <c r="BJ64" s="8"/>
      <c r="BK64" s="8"/>
      <c r="BL64" s="8"/>
      <c r="BM64" s="8"/>
      <c r="BN64" s="8"/>
      <c r="BO64" s="8"/>
      <c r="BP64" s="8"/>
      <c r="BQ64" s="8"/>
      <c r="BR64" s="8"/>
      <c r="BS64" s="8"/>
      <c r="BT64" s="8"/>
      <c r="BU64" s="8"/>
      <c r="BV64" s="8"/>
      <c r="BW64" s="1"/>
      <c r="BX64" s="8"/>
      <c r="BY64" s="8"/>
      <c r="BZ64" s="8"/>
      <c r="CA64" s="8"/>
      <c r="CB64" s="1"/>
      <c r="CC64" s="8"/>
      <c r="CD64" s="1"/>
      <c r="CE64" s="8"/>
      <c r="CF64" s="1"/>
      <c r="CG64" s="8"/>
      <c r="CH64" s="1"/>
    </row>
    <row r="65" spans="2:86" s="211" customFormat="1" ht="13.9">
      <c r="B65" s="1"/>
      <c r="C65" s="1"/>
      <c r="D65" s="8"/>
      <c r="E65" s="8"/>
      <c r="F65" s="1"/>
      <c r="G65" s="1"/>
      <c r="H65" s="1"/>
      <c r="I65" s="8"/>
      <c r="J65" s="8"/>
      <c r="K65" s="8"/>
      <c r="L65" s="8"/>
      <c r="M65" s="8"/>
      <c r="N65" s="8"/>
      <c r="O65" s="8"/>
      <c r="P65" s="8"/>
      <c r="Q65" s="1"/>
      <c r="R65" s="1"/>
      <c r="S65" s="1"/>
      <c r="T65" s="1"/>
      <c r="U65" s="1"/>
      <c r="V65" s="8"/>
      <c r="W65" s="1"/>
      <c r="X65" s="1"/>
      <c r="Y65" s="8"/>
      <c r="Z65" s="8"/>
      <c r="AA65" s="8"/>
      <c r="AB65" s="8"/>
      <c r="AC65" s="8"/>
      <c r="AD65" s="8"/>
      <c r="AE65" s="8"/>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8"/>
      <c r="BG65" s="8"/>
      <c r="BH65" s="8"/>
      <c r="BI65" s="8"/>
      <c r="BJ65" s="8"/>
      <c r="BK65" s="8"/>
      <c r="BL65" s="8"/>
      <c r="BM65" s="8"/>
      <c r="BN65" s="8"/>
      <c r="BO65" s="8"/>
      <c r="BP65" s="8"/>
      <c r="BQ65" s="8"/>
      <c r="BR65" s="8"/>
      <c r="BS65" s="8"/>
      <c r="BT65" s="8"/>
      <c r="BU65" s="8"/>
      <c r="BV65" s="8"/>
      <c r="BW65" s="1"/>
      <c r="BX65" s="8"/>
      <c r="BY65" s="8"/>
      <c r="BZ65" s="8"/>
      <c r="CA65" s="8"/>
      <c r="CB65" s="1"/>
      <c r="CC65" s="8"/>
      <c r="CD65" s="1"/>
      <c r="CE65" s="8"/>
      <c r="CF65" s="1"/>
      <c r="CG65" s="8"/>
      <c r="CH65" s="1"/>
    </row>
    <row r="66" spans="2:86" s="211" customFormat="1" ht="13.9">
      <c r="B66" s="1"/>
      <c r="C66" s="1"/>
      <c r="D66" s="8"/>
      <c r="E66" s="8"/>
      <c r="F66" s="1"/>
      <c r="G66" s="1"/>
      <c r="H66" s="1"/>
      <c r="I66" s="8"/>
      <c r="J66" s="8"/>
      <c r="K66" s="8"/>
      <c r="L66" s="8"/>
      <c r="M66" s="8"/>
      <c r="N66" s="8"/>
      <c r="O66" s="8"/>
      <c r="P66" s="8"/>
      <c r="Q66" s="1"/>
      <c r="R66" s="1"/>
      <c r="S66" s="1"/>
      <c r="T66" s="1"/>
      <c r="U66" s="1"/>
      <c r="V66" s="8"/>
      <c r="W66" s="1"/>
      <c r="X66" s="1"/>
      <c r="Y66" s="8"/>
      <c r="Z66" s="8"/>
      <c r="AA66" s="8"/>
      <c r="AB66" s="8"/>
      <c r="AC66" s="8"/>
      <c r="AD66" s="8"/>
      <c r="AE66" s="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8"/>
      <c r="BG66" s="8"/>
      <c r="BH66" s="8"/>
      <c r="BI66" s="8"/>
      <c r="BJ66" s="8"/>
      <c r="BK66" s="8"/>
      <c r="BL66" s="8"/>
      <c r="BM66" s="8"/>
      <c r="BN66" s="8"/>
      <c r="BO66" s="8"/>
      <c r="BP66" s="8"/>
      <c r="BQ66" s="8"/>
      <c r="BR66" s="8"/>
      <c r="BS66" s="8"/>
      <c r="BT66" s="8"/>
      <c r="BU66" s="8"/>
      <c r="BV66" s="8"/>
      <c r="BW66" s="1"/>
      <c r="BX66" s="8"/>
      <c r="BY66" s="8"/>
      <c r="BZ66" s="8"/>
      <c r="CA66" s="8"/>
      <c r="CB66" s="1"/>
      <c r="CC66" s="8"/>
      <c r="CD66" s="1"/>
      <c r="CE66" s="8"/>
      <c r="CF66" s="1"/>
      <c r="CG66" s="8"/>
      <c r="CH66" s="1"/>
    </row>
    <row r="67" spans="2:86" s="211" customFormat="1" ht="13.9">
      <c r="B67" s="1"/>
      <c r="C67" s="1"/>
      <c r="D67" s="8"/>
      <c r="E67" s="8"/>
      <c r="F67" s="1"/>
      <c r="G67" s="1"/>
      <c r="H67" s="1"/>
      <c r="I67" s="8"/>
      <c r="J67" s="8"/>
      <c r="K67" s="8"/>
      <c r="L67" s="8"/>
      <c r="M67" s="8"/>
      <c r="N67" s="8"/>
      <c r="O67" s="8"/>
      <c r="P67" s="8"/>
      <c r="Q67" s="1"/>
      <c r="R67" s="1"/>
      <c r="S67" s="1"/>
      <c r="T67" s="1"/>
      <c r="U67" s="1"/>
      <c r="V67" s="8"/>
      <c r="W67" s="1"/>
      <c r="X67" s="1"/>
      <c r="Y67" s="8"/>
      <c r="Z67" s="8"/>
      <c r="AA67" s="8"/>
      <c r="AB67" s="8"/>
      <c r="AC67" s="8"/>
      <c r="AD67" s="8"/>
      <c r="AE67" s="8"/>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1"/>
      <c r="CG67" s="8"/>
      <c r="CH67" s="1"/>
    </row>
    <row r="68" spans="2:86" s="211" customFormat="1" ht="13.9">
      <c r="B68" s="1"/>
      <c r="C68" s="1"/>
      <c r="D68" s="8"/>
      <c r="E68" s="8"/>
      <c r="F68" s="1"/>
      <c r="G68" s="1"/>
      <c r="H68" s="1"/>
      <c r="I68" s="8"/>
      <c r="J68" s="8"/>
      <c r="K68" s="8"/>
      <c r="L68" s="8"/>
      <c r="M68" s="8"/>
      <c r="N68" s="8"/>
      <c r="O68" s="8"/>
      <c r="P68" s="8"/>
      <c r="Q68" s="1"/>
      <c r="R68" s="1"/>
      <c r="S68" s="1"/>
      <c r="T68" s="1"/>
      <c r="U68" s="1"/>
      <c r="V68" s="8"/>
      <c r="W68" s="1"/>
      <c r="X68" s="1"/>
      <c r="Y68" s="8"/>
      <c r="Z68" s="8"/>
      <c r="AA68" s="8"/>
      <c r="AB68" s="8"/>
      <c r="AC68" s="8"/>
      <c r="AD68" s="8"/>
      <c r="AE68" s="8"/>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1"/>
      <c r="CG68" s="8"/>
      <c r="CH68" s="1"/>
    </row>
    <row r="69" spans="2:86" s="211" customFormat="1" ht="13.9">
      <c r="B69" s="1"/>
      <c r="C69" s="1"/>
      <c r="D69" s="8"/>
      <c r="E69" s="8"/>
      <c r="F69" s="1"/>
      <c r="G69" s="1"/>
      <c r="H69" s="1"/>
      <c r="I69" s="8"/>
      <c r="J69" s="8"/>
      <c r="K69" s="8"/>
      <c r="L69" s="8"/>
      <c r="M69" s="8"/>
      <c r="N69" s="8"/>
      <c r="O69" s="8"/>
      <c r="P69" s="8"/>
      <c r="Q69" s="1"/>
      <c r="R69" s="1"/>
      <c r="S69" s="1"/>
      <c r="T69" s="1"/>
      <c r="U69" s="1"/>
      <c r="V69" s="8"/>
      <c r="W69" s="1"/>
      <c r="X69" s="1"/>
      <c r="Y69" s="8"/>
      <c r="Z69" s="8"/>
      <c r="AA69" s="8"/>
      <c r="AB69" s="8"/>
      <c r="AC69" s="8"/>
      <c r="AD69" s="8"/>
      <c r="AE69" s="8"/>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1"/>
      <c r="CG69" s="8"/>
      <c r="CH69" s="1"/>
    </row>
    <row r="70" spans="2:86" s="211" customFormat="1" ht="13.9">
      <c r="B70" s="1"/>
      <c r="C70" s="1"/>
      <c r="D70" s="8"/>
      <c r="E70" s="8"/>
      <c r="F70" s="1"/>
      <c r="G70" s="1"/>
      <c r="H70" s="1"/>
      <c r="I70" s="8"/>
      <c r="J70" s="8"/>
      <c r="K70" s="8"/>
      <c r="L70" s="8"/>
      <c r="M70" s="8"/>
      <c r="N70" s="8"/>
      <c r="O70" s="8"/>
      <c r="P70" s="8"/>
      <c r="Q70" s="1"/>
      <c r="R70" s="1"/>
      <c r="S70" s="1"/>
      <c r="T70" s="1"/>
      <c r="U70" s="1"/>
      <c r="V70" s="8"/>
      <c r="W70" s="1"/>
      <c r="X70" s="1"/>
      <c r="Y70" s="8"/>
      <c r="Z70" s="8"/>
      <c r="AA70" s="8"/>
      <c r="AB70" s="8"/>
      <c r="AC70" s="8"/>
      <c r="AD70" s="8"/>
      <c r="AE70" s="8"/>
      <c r="AF70" s="1"/>
      <c r="AG70" s="1"/>
      <c r="AH70" s="1"/>
      <c r="AI70" s="1"/>
      <c r="AJ70" s="1"/>
      <c r="AK70" s="1"/>
      <c r="AL70" s="8"/>
      <c r="AM70" s="1"/>
      <c r="AN70" s="1"/>
      <c r="AO70" s="1"/>
      <c r="AP70" s="49"/>
      <c r="AQ70" s="49"/>
      <c r="AR70" s="49"/>
      <c r="AS70" s="1"/>
      <c r="AT70" s="1"/>
      <c r="AU70" s="1"/>
      <c r="AV70" s="1"/>
      <c r="AW70" s="1"/>
      <c r="AX70" s="1"/>
      <c r="AY70" s="61"/>
      <c r="AZ70" s="1"/>
      <c r="BA70" s="1"/>
      <c r="BB70" s="1"/>
      <c r="BC70" s="1"/>
      <c r="BD70" s="1"/>
      <c r="BE70" s="1"/>
      <c r="BF70" s="1"/>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1"/>
      <c r="CG70" s="8"/>
      <c r="CH70" s="1"/>
    </row>
    <row r="71" spans="2:86" s="211" customFormat="1" ht="13.9">
      <c r="B71" s="1"/>
      <c r="C71" s="1"/>
      <c r="D71" s="8"/>
      <c r="E71" s="8"/>
      <c r="F71" s="1"/>
      <c r="G71" s="1"/>
      <c r="H71" s="1"/>
      <c r="I71" s="8"/>
      <c r="J71" s="8"/>
      <c r="K71" s="8"/>
      <c r="L71" s="8"/>
      <c r="M71" s="8"/>
      <c r="N71" s="8"/>
      <c r="O71" s="8"/>
      <c r="P71" s="8"/>
      <c r="Q71" s="1"/>
      <c r="R71" s="1"/>
      <c r="S71" s="1"/>
      <c r="T71" s="1"/>
      <c r="U71" s="1"/>
      <c r="V71" s="8"/>
      <c r="W71" s="1"/>
      <c r="X71" s="1"/>
      <c r="Y71" s="8"/>
      <c r="Z71" s="8"/>
      <c r="AA71" s="8"/>
      <c r="AB71" s="8"/>
      <c r="AC71" s="8"/>
      <c r="AD71" s="8"/>
      <c r="AE71" s="8"/>
      <c r="AF71" s="1"/>
      <c r="AG71" s="1"/>
      <c r="AH71" s="1"/>
      <c r="AI71" s="1"/>
      <c r="AJ71" s="1"/>
      <c r="AK71" s="1"/>
      <c r="AL71" s="8"/>
      <c r="AM71" s="1"/>
      <c r="AN71" s="1"/>
      <c r="AO71" s="1"/>
      <c r="AP71" s="50"/>
      <c r="AQ71" s="1"/>
      <c r="AR71" s="1"/>
      <c r="AS71" s="1"/>
      <c r="AT71" s="1"/>
      <c r="AU71" s="61"/>
      <c r="AV71" s="61"/>
      <c r="AW71" s="61"/>
      <c r="AX71" s="61"/>
      <c r="AY71" s="61"/>
      <c r="AZ71" s="1"/>
      <c r="BA71" s="1"/>
      <c r="BB71" s="1"/>
      <c r="BC71" s="1"/>
      <c r="BD71" s="1"/>
      <c r="BE71" s="1"/>
      <c r="BF71" s="1"/>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1"/>
      <c r="CG71" s="8"/>
      <c r="CH71" s="1"/>
    </row>
    <row r="72" spans="2:86" s="211" customFormat="1" ht="13.9">
      <c r="B72" s="1"/>
      <c r="C72" s="1"/>
      <c r="D72" s="8"/>
      <c r="E72" s="8"/>
      <c r="F72" s="1"/>
      <c r="G72" s="1"/>
      <c r="H72" s="1"/>
      <c r="I72" s="8"/>
      <c r="J72" s="8"/>
      <c r="K72" s="8"/>
      <c r="L72" s="8"/>
      <c r="M72" s="8"/>
      <c r="N72" s="8"/>
      <c r="O72" s="8"/>
      <c r="P72" s="8"/>
      <c r="Q72" s="1"/>
      <c r="R72" s="1"/>
      <c r="S72" s="1"/>
      <c r="T72" s="1"/>
      <c r="U72" s="1"/>
      <c r="V72" s="8"/>
      <c r="W72" s="1"/>
      <c r="X72" s="1"/>
      <c r="Y72" s="8"/>
      <c r="Z72" s="8"/>
      <c r="AA72" s="8"/>
      <c r="AB72" s="8"/>
      <c r="AC72" s="8"/>
      <c r="AD72" s="8"/>
      <c r="AE72" s="8"/>
      <c r="AF72" s="1"/>
      <c r="AG72" s="1"/>
      <c r="AH72" s="1"/>
      <c r="AI72" s="1"/>
      <c r="AJ72" s="1"/>
      <c r="AK72" s="1"/>
      <c r="AL72" s="8"/>
      <c r="AM72" s="1"/>
      <c r="AN72" s="1"/>
      <c r="AO72" s="1"/>
      <c r="AP72" s="50"/>
      <c r="AQ72" s="1"/>
      <c r="AR72" s="1"/>
      <c r="AS72" s="1"/>
      <c r="AT72" s="1"/>
      <c r="AU72" s="1"/>
      <c r="AV72" s="1"/>
      <c r="AW72" s="1"/>
      <c r="AX72" s="1"/>
      <c r="AY72" s="1"/>
      <c r="AZ72" s="1"/>
      <c r="BA72" s="1"/>
      <c r="BB72" s="1"/>
      <c r="BC72" s="1"/>
      <c r="BD72" s="1"/>
      <c r="BE72" s="1"/>
      <c r="BF72" s="1"/>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1"/>
      <c r="CG72" s="8"/>
      <c r="CH72" s="1"/>
    </row>
    <row r="73" spans="2:86" s="211" customFormat="1" ht="13.9">
      <c r="B73" s="1"/>
      <c r="C73" s="1"/>
      <c r="D73" s="8"/>
      <c r="E73" s="8"/>
      <c r="F73" s="1"/>
      <c r="G73" s="1"/>
      <c r="H73" s="1"/>
      <c r="I73" s="8"/>
      <c r="J73" s="8"/>
      <c r="K73" s="8"/>
      <c r="L73" s="8"/>
      <c r="M73" s="8"/>
      <c r="N73" s="8"/>
      <c r="O73" s="8"/>
      <c r="P73" s="8"/>
      <c r="Q73" s="1"/>
      <c r="R73" s="1"/>
      <c r="S73" s="1"/>
      <c r="T73" s="1"/>
      <c r="U73" s="1"/>
      <c r="V73" s="8"/>
      <c r="W73" s="1"/>
      <c r="X73" s="1"/>
      <c r="Y73" s="8"/>
      <c r="Z73" s="8"/>
      <c r="AA73" s="8"/>
      <c r="AB73" s="8"/>
      <c r="AC73" s="8"/>
      <c r="AD73" s="8"/>
      <c r="AE73" s="8"/>
      <c r="AF73" s="1"/>
      <c r="AG73" s="1"/>
      <c r="AH73" s="1"/>
      <c r="AI73" s="1"/>
      <c r="AJ73" s="1"/>
      <c r="AK73" s="1"/>
      <c r="AL73" s="8"/>
      <c r="AM73" s="1"/>
      <c r="AN73" s="1"/>
      <c r="AO73" s="1"/>
      <c r="AP73" s="50"/>
      <c r="AQ73" s="1"/>
      <c r="AR73" s="1"/>
      <c r="AS73" s="1"/>
      <c r="AT73" s="1"/>
      <c r="AU73" s="1"/>
      <c r="AV73" s="1"/>
      <c r="AW73" s="1"/>
      <c r="AX73" s="1"/>
      <c r="AY73" s="1"/>
      <c r="AZ73" s="1"/>
      <c r="BA73" s="1"/>
      <c r="BB73" s="1"/>
      <c r="BC73" s="1"/>
      <c r="BD73" s="1"/>
      <c r="BE73" s="1"/>
      <c r="BF73" s="1"/>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1"/>
      <c r="CG73" s="8"/>
      <c r="CH73" s="1"/>
    </row>
    <row r="74" spans="2:86" s="211" customFormat="1" ht="19.149999999999999" thickBot="1">
      <c r="B74" s="141" t="s">
        <v>196</v>
      </c>
      <c r="C74" s="54"/>
      <c r="D74" s="55"/>
      <c r="E74" s="55"/>
      <c r="F74" s="55"/>
      <c r="G74" s="55"/>
      <c r="H74" s="55"/>
      <c r="I74" s="55"/>
      <c r="J74" s="55"/>
      <c r="K74" s="8"/>
      <c r="L74" s="8"/>
      <c r="M74" s="8"/>
      <c r="N74" s="8"/>
      <c r="O74" s="8"/>
      <c r="P74" s="8"/>
      <c r="Q74" s="1"/>
      <c r="R74" s="1"/>
      <c r="S74" s="1"/>
      <c r="T74" s="1"/>
      <c r="U74" s="1"/>
      <c r="V74" s="1"/>
      <c r="W74" s="1"/>
      <c r="X74" s="1"/>
      <c r="Y74" s="8"/>
      <c r="Z74" s="8"/>
      <c r="AA74" s="8"/>
      <c r="AB74" s="8"/>
      <c r="AC74" s="8"/>
      <c r="AD74" s="8"/>
      <c r="AE74" s="8"/>
      <c r="AF74" s="1"/>
      <c r="AG74" s="1"/>
      <c r="AH74" s="1"/>
      <c r="AI74" s="1"/>
      <c r="AJ74" s="1"/>
      <c r="AK74" s="1"/>
      <c r="AL74" s="8"/>
      <c r="AM74" s="1"/>
      <c r="AN74" s="1"/>
      <c r="AO74" s="1"/>
      <c r="AP74" s="50"/>
      <c r="AQ74" s="1"/>
      <c r="AR74" s="1"/>
      <c r="AS74" s="1"/>
      <c r="AT74" s="1"/>
      <c r="AU74" s="1"/>
      <c r="AV74" s="1"/>
      <c r="AW74" s="1"/>
      <c r="AX74" s="1"/>
      <c r="AY74" s="1"/>
      <c r="AZ74" s="1"/>
      <c r="BA74" s="1"/>
      <c r="BB74" s="1"/>
      <c r="BC74" s="1"/>
      <c r="BD74" s="1"/>
      <c r="BE74" s="1"/>
      <c r="BF74" s="1"/>
      <c r="BG74" s="8"/>
      <c r="BH74" s="8"/>
      <c r="BI74" s="8"/>
      <c r="BJ74" s="8"/>
      <c r="BK74" s="8"/>
      <c r="BL74" s="8"/>
      <c r="BM74" s="8"/>
      <c r="BN74" s="8"/>
      <c r="BO74" s="8"/>
      <c r="BP74" s="8"/>
      <c r="BQ74" s="8"/>
      <c r="BR74" s="8"/>
      <c r="BS74" s="8"/>
      <c r="BT74" s="8"/>
      <c r="BU74" s="8"/>
      <c r="BV74" s="8"/>
      <c r="BW74" s="8"/>
      <c r="BX74" s="8"/>
      <c r="BY74" s="8"/>
      <c r="BZ74" s="8"/>
      <c r="CA74" s="8"/>
      <c r="CB74" s="1"/>
      <c r="CC74" s="8"/>
      <c r="CD74" s="1"/>
      <c r="CE74" s="8"/>
      <c r="CF74" s="1"/>
      <c r="CG74" s="8"/>
      <c r="CH74" s="1"/>
    </row>
    <row r="75" spans="2:86" s="211" customFormat="1" ht="16.149999999999999">
      <c r="B75" s="62"/>
      <c r="C75" s="63"/>
      <c r="D75" s="63"/>
      <c r="E75" s="116" t="s">
        <v>197</v>
      </c>
      <c r="F75" s="63"/>
      <c r="G75" s="64" t="s">
        <v>195</v>
      </c>
      <c r="H75" s="64"/>
      <c r="I75" s="64"/>
      <c r="J75" s="64"/>
      <c r="K75" s="65"/>
      <c r="L75" s="8"/>
      <c r="M75" s="8"/>
      <c r="N75" s="8"/>
      <c r="O75" s="8"/>
      <c r="P75" s="8"/>
      <c r="Q75" s="1"/>
      <c r="R75" s="1"/>
      <c r="S75" s="1"/>
      <c r="T75" s="1"/>
      <c r="U75" s="1"/>
      <c r="V75" s="1"/>
      <c r="W75" s="1"/>
      <c r="X75" s="1"/>
      <c r="Y75" s="8"/>
      <c r="Z75" s="8"/>
      <c r="AA75" s="8"/>
      <c r="AB75" s="8"/>
      <c r="AC75" s="8"/>
      <c r="AD75" s="8"/>
      <c r="AE75" s="8"/>
      <c r="AF75" s="1"/>
      <c r="AG75" s="1"/>
      <c r="AH75" s="1"/>
      <c r="AI75" s="1"/>
      <c r="AJ75" s="1"/>
      <c r="AK75" s="1"/>
      <c r="AL75" s="8"/>
      <c r="AM75" s="1"/>
      <c r="AN75" s="1"/>
      <c r="AO75" s="1"/>
      <c r="AP75" s="50"/>
      <c r="AQ75" s="1"/>
      <c r="AR75" s="1"/>
      <c r="AS75" s="1"/>
      <c r="AT75" s="1"/>
      <c r="AU75" s="1"/>
      <c r="AV75" s="1"/>
      <c r="AW75" s="1"/>
      <c r="AX75" s="1"/>
      <c r="AY75" s="1"/>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1"/>
      <c r="CC75" s="8"/>
      <c r="CD75" s="1"/>
      <c r="CE75" s="8"/>
      <c r="CF75" s="1"/>
      <c r="CG75" s="8"/>
      <c r="CH75" s="1"/>
    </row>
    <row r="76" spans="2:86" s="211" customFormat="1" ht="16.149999999999999">
      <c r="B76" s="66"/>
      <c r="C76" s="129"/>
      <c r="D76" s="67"/>
      <c r="E76" s="68"/>
      <c r="F76" s="68" t="s">
        <v>81</v>
      </c>
      <c r="G76" s="68" t="s">
        <v>82</v>
      </c>
      <c r="H76" s="68" t="s">
        <v>83</v>
      </c>
      <c r="I76" s="68" t="s">
        <v>84</v>
      </c>
      <c r="J76" s="68" t="s">
        <v>85</v>
      </c>
      <c r="K76" s="69" t="s">
        <v>86</v>
      </c>
      <c r="L76" s="8"/>
      <c r="M76" s="8"/>
      <c r="N76" s="8"/>
      <c r="O76" s="8"/>
      <c r="P76" s="8"/>
      <c r="Q76" s="1"/>
      <c r="R76" s="1"/>
      <c r="S76" s="1"/>
      <c r="T76" s="1"/>
      <c r="U76" s="1"/>
      <c r="V76" s="1"/>
      <c r="W76" s="1"/>
      <c r="X76" s="1"/>
      <c r="Y76" s="8"/>
      <c r="Z76" s="8"/>
      <c r="AA76" s="8"/>
      <c r="AB76" s="8"/>
      <c r="AC76" s="8"/>
      <c r="AD76" s="8"/>
      <c r="AE76" s="8"/>
      <c r="AF76" s="1"/>
      <c r="AG76" s="1"/>
      <c r="AH76" s="1"/>
      <c r="AI76" s="1"/>
      <c r="AJ76" s="1"/>
      <c r="AK76" s="1"/>
      <c r="AL76" s="8"/>
      <c r="AM76" s="1"/>
      <c r="AN76" s="1"/>
      <c r="AO76" s="1"/>
      <c r="AP76" s="50"/>
      <c r="AQ76" s="1"/>
      <c r="AR76" s="1"/>
      <c r="AS76" s="1"/>
      <c r="AT76" s="1"/>
      <c r="AU76" s="1"/>
      <c r="AV76" s="1"/>
      <c r="AW76" s="1"/>
      <c r="AX76" s="1"/>
      <c r="AY76" s="1"/>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1"/>
      <c r="CC76" s="8"/>
      <c r="CD76" s="1"/>
      <c r="CE76" s="8"/>
      <c r="CF76" s="1"/>
      <c r="CG76" s="8"/>
      <c r="CH76" s="1"/>
    </row>
    <row r="77" spans="2:86" s="211" customFormat="1" ht="17.649999999999999" customHeight="1">
      <c r="B77" s="117" t="s">
        <v>198</v>
      </c>
      <c r="C77" s="128"/>
      <c r="D77" s="118"/>
      <c r="E77" s="70" t="s">
        <v>199</v>
      </c>
      <c r="F77" s="70" t="str">
        <f>_xlfn.IFNA(AU82,"")</f>
        <v/>
      </c>
      <c r="G77" s="70" t="str">
        <f>_xlfn.IFNA(AU83,"")</f>
        <v/>
      </c>
      <c r="H77" s="70" t="str">
        <f>_xlfn.IFNA(AU84,"")</f>
        <v/>
      </c>
      <c r="I77" s="70" t="str">
        <f>_xlfn.IFNA(AU85,"")</f>
        <v/>
      </c>
      <c r="J77" s="70" t="str">
        <f>_xlfn.IFNA(AU86,"")</f>
        <v/>
      </c>
      <c r="K77" s="70" t="str">
        <f>_xlfn.IFNA(AU87,"")</f>
        <v/>
      </c>
      <c r="L77" s="8"/>
      <c r="M77" s="8"/>
      <c r="N77" s="8"/>
      <c r="O77" s="8"/>
      <c r="P77" s="8"/>
      <c r="Q77" s="1"/>
      <c r="R77" s="1"/>
      <c r="S77" s="1"/>
      <c r="T77" s="1"/>
      <c r="U77" s="1"/>
      <c r="V77" s="1"/>
      <c r="W77" s="1"/>
      <c r="X77" s="1"/>
      <c r="Y77" s="8"/>
      <c r="Z77" s="8"/>
      <c r="AA77" s="8"/>
      <c r="AB77" s="8"/>
      <c r="AC77" s="8"/>
      <c r="AD77" s="8"/>
      <c r="AE77" s="8"/>
      <c r="AF77" s="1"/>
      <c r="AG77" s="1"/>
      <c r="AH77" s="1"/>
      <c r="AI77" s="1"/>
      <c r="AJ77" s="1"/>
      <c r="AK77" s="1"/>
      <c r="AL77" s="1"/>
      <c r="AM77" s="1"/>
      <c r="AN77" s="8"/>
      <c r="AO77" s="1"/>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1"/>
      <c r="CC77" s="8"/>
      <c r="CD77" s="1"/>
      <c r="CE77" s="8"/>
      <c r="CF77" s="1"/>
      <c r="CG77" s="8"/>
      <c r="CH77" s="1"/>
    </row>
    <row r="78" spans="2:86" s="211" customFormat="1" ht="17.649999999999999" customHeight="1">
      <c r="B78" s="119"/>
      <c r="C78" s="130"/>
      <c r="D78" s="120"/>
      <c r="E78" s="71" t="s">
        <v>75</v>
      </c>
      <c r="F78" s="71"/>
      <c r="G78" s="72" t="str">
        <f>_xlfn.IFNA(AT83,"")</f>
        <v/>
      </c>
      <c r="H78" s="72" t="str">
        <f>_xlfn.IFNA(AT84,"")</f>
        <v/>
      </c>
      <c r="I78" s="72" t="str">
        <f>_xlfn.IFNA(AT85,"")</f>
        <v/>
      </c>
      <c r="J78" s="72" t="str">
        <f>_xlfn.IFNA(AT86,"")</f>
        <v/>
      </c>
      <c r="K78" s="72" t="str">
        <f>_xlfn.IFNA(AT87,"")</f>
        <v/>
      </c>
      <c r="L78" s="8"/>
      <c r="M78" s="8"/>
      <c r="N78" s="8"/>
      <c r="O78" s="8"/>
      <c r="P78" s="8"/>
      <c r="Q78" s="1"/>
      <c r="R78" s="1"/>
      <c r="S78" s="1"/>
      <c r="T78" s="1"/>
      <c r="U78" s="1"/>
      <c r="V78" s="1"/>
      <c r="W78" s="1"/>
      <c r="X78" s="1"/>
      <c r="Y78" s="8"/>
      <c r="Z78" s="8"/>
      <c r="AA78" s="8"/>
      <c r="AB78" s="8"/>
      <c r="AC78" s="8"/>
      <c r="AD78" s="8"/>
      <c r="AE78" s="8"/>
      <c r="AF78" s="1"/>
      <c r="AG78" s="1"/>
      <c r="AH78" s="8"/>
      <c r="AI78" s="8"/>
      <c r="AJ78" s="1"/>
      <c r="AK78" s="1"/>
      <c r="AL78" s="1"/>
      <c r="AM78" s="1"/>
      <c r="AN78" s="1"/>
      <c r="AO78" s="1"/>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1"/>
      <c r="CC78" s="8"/>
      <c r="CD78" s="1"/>
      <c r="CE78" s="8"/>
      <c r="CF78" s="1"/>
      <c r="CG78" s="8"/>
      <c r="CH78" s="1"/>
    </row>
    <row r="79" spans="2:86" s="211" customFormat="1" ht="17.649999999999999" customHeight="1">
      <c r="B79" s="117" t="s">
        <v>200</v>
      </c>
      <c r="C79" s="128"/>
      <c r="D79" s="118"/>
      <c r="E79" s="73" t="s">
        <v>199</v>
      </c>
      <c r="F79" s="70" t="str">
        <f>_xlfn.IFNA(AW82,"")</f>
        <v/>
      </c>
      <c r="G79" s="70" t="str">
        <f>_xlfn.IFNA(AW83,"")</f>
        <v/>
      </c>
      <c r="H79" s="70" t="str">
        <f>_xlfn.IFNA(AW84,"")</f>
        <v/>
      </c>
      <c r="I79" s="70" t="str">
        <f>_xlfn.IFNA(AW85,"")</f>
        <v/>
      </c>
      <c r="J79" s="70" t="str">
        <f>_xlfn.IFNA(AW86,"")</f>
        <v/>
      </c>
      <c r="K79" s="70" t="str">
        <f>_xlfn.IFNA(AW87,"")</f>
        <v/>
      </c>
      <c r="L79" s="8"/>
      <c r="M79" s="8"/>
      <c r="N79" s="8"/>
      <c r="O79" s="8"/>
      <c r="P79" s="8"/>
      <c r="Q79" s="1"/>
      <c r="R79" s="1"/>
      <c r="S79" s="1"/>
      <c r="T79" s="1"/>
      <c r="U79" s="1"/>
      <c r="V79" s="1"/>
      <c r="W79" s="1"/>
      <c r="X79" s="1"/>
      <c r="Y79" s="8"/>
      <c r="Z79" s="8"/>
      <c r="AA79" s="8"/>
      <c r="AB79" s="8"/>
      <c r="AC79" s="8"/>
      <c r="AD79" s="8"/>
      <c r="AE79" s="8"/>
      <c r="AF79" s="1"/>
      <c r="AG79" s="1"/>
      <c r="AH79" s="8"/>
      <c r="AI79" s="8"/>
      <c r="AJ79" s="1"/>
      <c r="AK79" s="1"/>
      <c r="AL79" s="1"/>
      <c r="AM79" s="1"/>
      <c r="AN79" s="1"/>
      <c r="AO79" s="1"/>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1"/>
      <c r="CC79" s="8"/>
      <c r="CD79" s="1"/>
      <c r="CE79" s="8"/>
      <c r="CF79" s="1"/>
      <c r="CG79" s="8"/>
      <c r="CH79" s="1"/>
    </row>
    <row r="80" spans="2:86" s="211" customFormat="1" ht="17.649999999999999" customHeight="1">
      <c r="B80" s="119"/>
      <c r="C80" s="130"/>
      <c r="D80" s="120"/>
      <c r="E80" s="71" t="s">
        <v>75</v>
      </c>
      <c r="F80" s="71"/>
      <c r="G80" s="72" t="str">
        <f>_xlfn.IFNA(AV83,"")</f>
        <v/>
      </c>
      <c r="H80" s="72" t="str">
        <f>_xlfn.IFNA(AV84,"")</f>
        <v/>
      </c>
      <c r="I80" s="72" t="str">
        <f>_xlfn.IFNA(AV85,"")</f>
        <v/>
      </c>
      <c r="J80" s="72" t="str">
        <f>_xlfn.IFNA(AV86,"")</f>
        <v/>
      </c>
      <c r="K80" s="72" t="str">
        <f>_xlfn.IFNA(AV87,"")</f>
        <v/>
      </c>
      <c r="L80" s="8"/>
      <c r="M80" s="8"/>
      <c r="N80" s="8"/>
      <c r="O80" s="8"/>
      <c r="P80" s="8"/>
      <c r="Q80" s="1"/>
      <c r="R80" s="1"/>
      <c r="S80" s="1"/>
      <c r="T80" s="1"/>
      <c r="U80" s="1"/>
      <c r="V80" s="1"/>
      <c r="W80" s="1"/>
      <c r="X80" s="1"/>
      <c r="Y80" s="8"/>
      <c r="Z80" s="8"/>
      <c r="AA80" s="8"/>
      <c r="AB80" s="8"/>
      <c r="AC80" s="8"/>
      <c r="AD80" s="8"/>
      <c r="AE80" s="8"/>
      <c r="AF80" s="1"/>
      <c r="AG80" s="1"/>
      <c r="AH80" s="8"/>
      <c r="AI80" s="8"/>
      <c r="AJ80" s="1"/>
      <c r="AK80" s="1"/>
      <c r="AL80" s="1"/>
      <c r="AM80" s="1"/>
      <c r="AN80" s="1"/>
      <c r="AO80" s="1"/>
      <c r="AP80" s="1"/>
      <c r="AQ80" s="75" t="s">
        <v>203</v>
      </c>
      <c r="AR80" s="5"/>
      <c r="AS80" s="5"/>
      <c r="AT80" s="5"/>
      <c r="AU80" s="5"/>
      <c r="AV80" s="5"/>
      <c r="AW80" s="6"/>
      <c r="AX80" s="5"/>
      <c r="AY80" s="5"/>
      <c r="AZ80" s="8"/>
      <c r="BA80" s="1"/>
      <c r="BB80" s="1"/>
      <c r="BC80" s="1"/>
      <c r="BD80" s="1"/>
      <c r="BE80" s="1"/>
      <c r="BF80" s="1"/>
      <c r="BG80" s="8"/>
      <c r="BH80" s="8"/>
      <c r="BI80" s="8"/>
      <c r="BJ80" s="8"/>
      <c r="BK80" s="8"/>
      <c r="BL80" s="8"/>
      <c r="BM80" s="8"/>
      <c r="BN80" s="8"/>
      <c r="BO80" s="8"/>
      <c r="BP80" s="8"/>
      <c r="BQ80" s="8"/>
      <c r="BR80" s="8"/>
      <c r="BS80" s="8"/>
      <c r="BT80" s="8"/>
      <c r="BU80" s="8"/>
      <c r="BV80" s="8"/>
      <c r="BW80" s="8"/>
      <c r="BX80" s="8"/>
      <c r="BY80" s="8"/>
      <c r="BZ80" s="8"/>
      <c r="CA80" s="8"/>
      <c r="CB80" s="1"/>
      <c r="CC80" s="8"/>
      <c r="CD80" s="1"/>
      <c r="CE80" s="8"/>
      <c r="CF80" s="1"/>
      <c r="CG80" s="8"/>
      <c r="CH80" s="1"/>
    </row>
    <row r="81" spans="2:52" ht="17.649999999999999" customHeight="1">
      <c r="B81" s="117" t="s">
        <v>201</v>
      </c>
      <c r="C81" s="128"/>
      <c r="D81" s="118"/>
      <c r="E81" s="73" t="s">
        <v>199</v>
      </c>
      <c r="F81" s="70" t="str">
        <f>_xlfn.IFNA(AY82,"")</f>
        <v/>
      </c>
      <c r="G81" s="70" t="str">
        <f>_xlfn.IFNA(AY83,"")</f>
        <v/>
      </c>
      <c r="H81" s="70" t="str">
        <f>_xlfn.IFNA(AY84,"")</f>
        <v/>
      </c>
      <c r="I81" s="70" t="str">
        <f>_xlfn.IFNA(AY85,"")</f>
        <v/>
      </c>
      <c r="J81" s="70" t="str">
        <f>_xlfn.IFNA(AY86,"")</f>
        <v/>
      </c>
      <c r="K81" s="70" t="str">
        <f>_xlfn.IFNA(AY87,"")</f>
        <v/>
      </c>
      <c r="L81" s="8"/>
      <c r="M81" s="8"/>
      <c r="N81" s="8"/>
      <c r="O81" s="8"/>
      <c r="P81" s="8"/>
      <c r="Q81" s="1"/>
      <c r="R81" s="1"/>
      <c r="S81" s="1"/>
      <c r="T81" s="1"/>
      <c r="U81" s="1"/>
      <c r="V81" s="1"/>
      <c r="W81" s="1"/>
      <c r="X81" s="1"/>
      <c r="Y81" s="8"/>
      <c r="Z81" s="8"/>
      <c r="AA81" s="8"/>
      <c r="AB81" s="8"/>
      <c r="AC81" s="8"/>
      <c r="AD81" s="8"/>
      <c r="AE81" s="8"/>
      <c r="AF81" s="1"/>
      <c r="AG81" s="1"/>
      <c r="AH81" s="8"/>
      <c r="AI81" s="8"/>
      <c r="AJ81" s="1"/>
      <c r="AK81" s="1"/>
      <c r="AL81" s="1"/>
      <c r="AM81" s="1"/>
      <c r="AN81" s="1"/>
      <c r="AO81" s="1"/>
      <c r="AP81" s="1"/>
      <c r="AQ81" s="76" t="s">
        <v>78</v>
      </c>
      <c r="AR81" s="76" t="s">
        <v>204</v>
      </c>
      <c r="AS81" s="76" t="s">
        <v>205</v>
      </c>
      <c r="AT81" s="76" t="s">
        <v>206</v>
      </c>
      <c r="AU81" s="76" t="s">
        <v>207</v>
      </c>
      <c r="AV81" s="76" t="s">
        <v>208</v>
      </c>
      <c r="AW81" s="77" t="s">
        <v>209</v>
      </c>
      <c r="AX81" s="76" t="s">
        <v>210</v>
      </c>
      <c r="AY81" s="76" t="s">
        <v>211</v>
      </c>
      <c r="AZ81" s="8"/>
    </row>
    <row r="82" spans="2:52" ht="17.649999999999999" customHeight="1">
      <c r="B82" s="119"/>
      <c r="C82" s="128"/>
      <c r="D82" s="127"/>
      <c r="E82" s="71" t="s">
        <v>75</v>
      </c>
      <c r="F82" s="71"/>
      <c r="G82" s="72" t="str">
        <f>_xlfn.IFNA(AX83,"")</f>
        <v/>
      </c>
      <c r="H82" s="72" t="str">
        <f>_xlfn.IFNA(AX84,"")</f>
        <v/>
      </c>
      <c r="I82" s="72" t="str">
        <f>_xlfn.IFNA(AX85,"")</f>
        <v/>
      </c>
      <c r="J82" s="72" t="str">
        <f>_xlfn.IFNA(AX86,"")</f>
        <v/>
      </c>
      <c r="K82" s="72" t="str">
        <f>_xlfn.IFNA(AX87,"")</f>
        <v/>
      </c>
      <c r="L82" s="8"/>
      <c r="M82" s="8"/>
      <c r="N82" s="8"/>
      <c r="O82" s="8"/>
      <c r="P82" s="8"/>
      <c r="Q82" s="1"/>
      <c r="R82" s="1"/>
      <c r="S82" s="1"/>
      <c r="T82" s="1"/>
      <c r="U82" s="1"/>
      <c r="V82" s="1"/>
      <c r="W82" s="1"/>
      <c r="X82" s="1"/>
      <c r="Y82" s="8"/>
      <c r="Z82" s="8"/>
      <c r="AA82" s="8"/>
      <c r="AB82" s="8"/>
      <c r="AC82" s="8"/>
      <c r="AD82" s="8"/>
      <c r="AE82" s="8"/>
      <c r="AF82" s="1"/>
      <c r="AG82" s="1"/>
      <c r="AH82" s="8"/>
      <c r="AI82" s="8"/>
      <c r="AJ82" s="1"/>
      <c r="AK82" s="1"/>
      <c r="AL82" s="1"/>
      <c r="AM82" s="1"/>
      <c r="AN82" s="1"/>
      <c r="AO82" s="1"/>
      <c r="AP82" s="1"/>
      <c r="AQ82" s="76" t="s">
        <v>81</v>
      </c>
      <c r="AR82" s="78"/>
      <c r="AS82" s="79" t="e">
        <f>IF(BE34="",NA(),BE34)</f>
        <v>#N/A</v>
      </c>
      <c r="AT82" s="80"/>
      <c r="AU82" s="79" t="e">
        <f>IF(BE35="",NA(),BE35)</f>
        <v>#N/A</v>
      </c>
      <c r="AV82" s="80"/>
      <c r="AW82" s="79" t="e">
        <f>IF(BE36="",NA(),BE36)</f>
        <v>#N/A</v>
      </c>
      <c r="AX82" s="80"/>
      <c r="AY82" s="79" t="e">
        <f>IF(BE37="",NA(),BE37)</f>
        <v>#N/A</v>
      </c>
      <c r="AZ82" s="8"/>
    </row>
    <row r="83" spans="2:52" ht="17.649999999999999" customHeight="1">
      <c r="B83" s="114" t="s">
        <v>202</v>
      </c>
      <c r="C83" s="131"/>
      <c r="D83" s="134"/>
      <c r="E83" s="133" t="s">
        <v>199</v>
      </c>
      <c r="F83" s="70" t="str">
        <f>_xlfn.IFNA(AS82,"")</f>
        <v/>
      </c>
      <c r="G83" s="70" t="str">
        <f>_xlfn.IFNA(AS83,"")</f>
        <v/>
      </c>
      <c r="H83" s="70" t="str">
        <f>_xlfn.IFNA(AS84,"")</f>
        <v/>
      </c>
      <c r="I83" s="70" t="str">
        <f>_xlfn.IFNA(AS85,"")</f>
        <v/>
      </c>
      <c r="J83" s="70" t="str">
        <f>_xlfn.IFNA(AS86,"")</f>
        <v/>
      </c>
      <c r="K83" s="70" t="str">
        <f>_xlfn.IFNA(AS87,"")</f>
        <v/>
      </c>
      <c r="L83" s="8"/>
      <c r="M83" s="8"/>
      <c r="N83" s="8"/>
      <c r="O83" s="8"/>
      <c r="P83" s="8"/>
      <c r="Q83" s="1"/>
      <c r="R83" s="1"/>
      <c r="S83" s="1"/>
      <c r="T83" s="1"/>
      <c r="U83" s="1"/>
      <c r="V83" s="1"/>
      <c r="W83" s="1"/>
      <c r="X83" s="1"/>
      <c r="Y83" s="8"/>
      <c r="Z83" s="8"/>
      <c r="AA83" s="8"/>
      <c r="AB83" s="8"/>
      <c r="AC83" s="8"/>
      <c r="AD83" s="8"/>
      <c r="AE83" s="8"/>
      <c r="AF83" s="1"/>
      <c r="AG83" s="1"/>
      <c r="AH83" s="8"/>
      <c r="AI83" s="8"/>
      <c r="AJ83" s="1"/>
      <c r="AK83" s="1"/>
      <c r="AL83" s="1"/>
      <c r="AM83" s="1"/>
      <c r="AN83" s="1"/>
      <c r="AO83" s="1"/>
      <c r="AP83" s="1"/>
      <c r="AQ83" s="76" t="s">
        <v>82</v>
      </c>
      <c r="AR83" s="81" t="e">
        <f>IF(BQ34="",NA(),BQ34)</f>
        <v>#N/A</v>
      </c>
      <c r="AS83" s="79" t="e">
        <f>IF(BF34="",NA(),BF34)</f>
        <v>#N/A</v>
      </c>
      <c r="AT83" s="81" t="e">
        <f>IF(BQ35="",NA(),BQ35)</f>
        <v>#N/A</v>
      </c>
      <c r="AU83" s="79" t="e">
        <f>IF(BF35="",NA(),BF35)</f>
        <v>#N/A</v>
      </c>
      <c r="AV83" s="81" t="e">
        <f>IF(BQ36="",NA(),BQ36)</f>
        <v>#N/A</v>
      </c>
      <c r="AW83" s="79" t="e">
        <f>IF(BF36="",NA(),BF36)</f>
        <v>#N/A</v>
      </c>
      <c r="AX83" s="81" t="e">
        <f>IF(BQ37="",NA(),BQ37)</f>
        <v>#N/A</v>
      </c>
      <c r="AY83" s="79" t="e">
        <f>IF(BF37="",NA(),BF37)</f>
        <v>#N/A</v>
      </c>
      <c r="AZ83" s="8"/>
    </row>
    <row r="84" spans="2:52" ht="17.649999999999999" customHeight="1">
      <c r="B84" s="115"/>
      <c r="C84" s="132"/>
      <c r="D84" s="131"/>
      <c r="E84" s="135" t="s">
        <v>75</v>
      </c>
      <c r="F84" s="71"/>
      <c r="G84" s="74" t="str">
        <f>_xlfn.IFNA(AR83,"")</f>
        <v/>
      </c>
      <c r="H84" s="74" t="str">
        <f>_xlfn.IFNA(AR84,"")</f>
        <v/>
      </c>
      <c r="I84" s="74" t="str">
        <f>_xlfn.IFNA(AR85,"")</f>
        <v/>
      </c>
      <c r="J84" s="74" t="str">
        <f>_xlfn.IFNA(AR86,"")</f>
        <v/>
      </c>
      <c r="K84" s="74" t="str">
        <f>_xlfn.IFNA(AR87,"")</f>
        <v/>
      </c>
      <c r="L84" s="8"/>
      <c r="M84" s="8"/>
      <c r="N84" s="8"/>
      <c r="O84" s="8"/>
      <c r="P84" s="8"/>
      <c r="Q84" s="1"/>
      <c r="R84" s="1"/>
      <c r="S84" s="1"/>
      <c r="T84" s="1"/>
      <c r="U84" s="1"/>
      <c r="V84" s="1"/>
      <c r="W84" s="1"/>
      <c r="X84" s="1"/>
      <c r="Y84" s="8"/>
      <c r="Z84" s="8"/>
      <c r="AA84" s="8"/>
      <c r="AB84" s="8"/>
      <c r="AC84" s="8"/>
      <c r="AD84" s="8"/>
      <c r="AE84" s="8"/>
      <c r="AF84" s="1"/>
      <c r="AG84" s="1"/>
      <c r="AH84" s="8"/>
      <c r="AI84" s="8"/>
      <c r="AJ84" s="8"/>
      <c r="AK84" s="8"/>
      <c r="AL84" s="8"/>
      <c r="AM84" s="1"/>
      <c r="AN84" s="1"/>
      <c r="AO84" s="1"/>
      <c r="AP84" s="1"/>
      <c r="AQ84" s="76" t="s">
        <v>83</v>
      </c>
      <c r="AR84" s="81" t="e">
        <f>IF(BR34="",NA(),BR34)</f>
        <v>#N/A</v>
      </c>
      <c r="AS84" s="79" t="e">
        <f>IF(BG34="",NA(),BG34)</f>
        <v>#N/A</v>
      </c>
      <c r="AT84" s="81" t="e">
        <f>IF(BR35="",NA(),BR35)</f>
        <v>#N/A</v>
      </c>
      <c r="AU84" s="79" t="e">
        <f>IF(BG35="",NA(),BG35)</f>
        <v>#N/A</v>
      </c>
      <c r="AV84" s="81" t="e">
        <f>IF(BR36="",NA(),BR36)</f>
        <v>#N/A</v>
      </c>
      <c r="AW84" s="79" t="e">
        <f>IF(BG36="",NA(),BG36)</f>
        <v>#N/A</v>
      </c>
      <c r="AX84" s="81" t="e">
        <f>IF(BR37="",NA(),BR37)</f>
        <v>#N/A</v>
      </c>
      <c r="AY84" s="79" t="e">
        <f>IF(BG37="",NA(),BG37)</f>
        <v>#N/A</v>
      </c>
      <c r="AZ84" s="8"/>
    </row>
    <row r="85" spans="2:52" ht="13.9">
      <c r="B85" s="1"/>
      <c r="C85" s="1"/>
      <c r="D85" s="1"/>
      <c r="E85" s="1"/>
      <c r="F85" s="1"/>
      <c r="G85" s="1"/>
      <c r="H85" s="8"/>
      <c r="I85" s="8"/>
      <c r="J85" s="8"/>
      <c r="K85" s="8"/>
      <c r="L85" s="8"/>
      <c r="M85" s="8"/>
      <c r="N85" s="8"/>
      <c r="O85" s="8"/>
      <c r="P85" s="8"/>
      <c r="Q85" s="1"/>
      <c r="R85" s="1"/>
      <c r="S85" s="1"/>
      <c r="T85" s="1"/>
      <c r="U85" s="1"/>
      <c r="V85" s="1"/>
      <c r="W85" s="1"/>
      <c r="X85" s="1"/>
      <c r="Y85" s="8"/>
      <c r="Z85" s="8"/>
      <c r="AA85" s="8"/>
      <c r="AB85" s="8"/>
      <c r="AC85" s="8"/>
      <c r="AD85" s="8"/>
      <c r="AE85" s="8"/>
      <c r="AF85" s="1"/>
      <c r="AG85" s="1"/>
      <c r="AH85" s="8"/>
      <c r="AI85" s="8"/>
      <c r="AJ85" s="8"/>
      <c r="AK85" s="8"/>
      <c r="AL85" s="8"/>
      <c r="AM85" s="1"/>
      <c r="AN85" s="1"/>
      <c r="AO85" s="1"/>
      <c r="AP85" s="1"/>
      <c r="AQ85" s="76" t="s">
        <v>84</v>
      </c>
      <c r="AR85" s="81" t="e">
        <f>IF(BS34="",NA(),BS34)</f>
        <v>#N/A</v>
      </c>
      <c r="AS85" s="79" t="e">
        <f>IF(BH34="",NA(),BH34)</f>
        <v>#N/A</v>
      </c>
      <c r="AT85" s="82" t="e">
        <f>IF(BS35="",NA(),BS35)</f>
        <v>#N/A</v>
      </c>
      <c r="AU85" s="79" t="e">
        <f>IF(BH35="",NA(),BH35)</f>
        <v>#N/A</v>
      </c>
      <c r="AV85" s="82" t="e">
        <f>IF(BS36="",NA(),BS36)</f>
        <v>#N/A</v>
      </c>
      <c r="AW85" s="79" t="e">
        <f>IF(BH36="",NA(),BH36)</f>
        <v>#N/A</v>
      </c>
      <c r="AX85" s="82" t="e">
        <f>IF(BS37="",NA(),BS37)</f>
        <v>#N/A</v>
      </c>
      <c r="AY85" s="79" t="e">
        <f>IF(BH37="",NA(),BH37)</f>
        <v>#N/A</v>
      </c>
      <c r="AZ85" s="8"/>
    </row>
    <row r="86" spans="2:52" ht="13.9">
      <c r="B86" s="1"/>
      <c r="C86" s="1"/>
      <c r="D86" s="1"/>
      <c r="E86" s="1"/>
      <c r="F86" s="1"/>
      <c r="G86" s="1"/>
      <c r="H86" s="8"/>
      <c r="I86" s="8"/>
      <c r="J86" s="8"/>
      <c r="K86" s="8"/>
      <c r="L86" s="8"/>
      <c r="M86" s="8"/>
      <c r="N86" s="8"/>
      <c r="O86" s="8"/>
      <c r="P86" s="8"/>
      <c r="Q86" s="1"/>
      <c r="R86" s="1"/>
      <c r="S86" s="1"/>
      <c r="T86" s="1"/>
      <c r="U86" s="1"/>
      <c r="V86" s="1"/>
      <c r="W86" s="1"/>
      <c r="X86" s="1"/>
      <c r="Y86" s="8"/>
      <c r="Z86" s="8"/>
      <c r="AA86" s="8"/>
      <c r="AB86" s="8"/>
      <c r="AC86" s="8"/>
      <c r="AD86" s="8"/>
      <c r="AE86" s="8"/>
      <c r="AF86" s="1"/>
      <c r="AG86" s="1"/>
      <c r="AH86" s="8"/>
      <c r="AI86" s="8"/>
      <c r="AJ86" s="8"/>
      <c r="AK86" s="8"/>
      <c r="AL86" s="8"/>
      <c r="AM86" s="1"/>
      <c r="AN86" s="1"/>
      <c r="AO86" s="1"/>
      <c r="AP86" s="1"/>
      <c r="AQ86" s="76" t="s">
        <v>85</v>
      </c>
      <c r="AR86" s="81" t="e">
        <f>IF(BT34="",NA(),BT34)</f>
        <v>#N/A</v>
      </c>
      <c r="AS86" s="79" t="e">
        <f>IF(BI34="",NA(),BI34)</f>
        <v>#N/A</v>
      </c>
      <c r="AT86" s="82" t="e">
        <f>IF(BT35="",NA(),BT35)</f>
        <v>#N/A</v>
      </c>
      <c r="AU86" s="79" t="e">
        <f>IF(BI35="",NA(),BI35)</f>
        <v>#N/A</v>
      </c>
      <c r="AV86" s="82" t="e">
        <f>IF(BT36="",NA(),BT36)</f>
        <v>#N/A</v>
      </c>
      <c r="AW86" s="79" t="e">
        <f>IF(BI36="",NA(),BI36)</f>
        <v>#N/A</v>
      </c>
      <c r="AX86" s="82" t="e">
        <f>IF(BT37="",NA(),BT37)</f>
        <v>#N/A</v>
      </c>
      <c r="AY86" s="79" t="e">
        <f>IF(BI37="",NA(),BI37)</f>
        <v>#N/A</v>
      </c>
      <c r="AZ86" s="8"/>
    </row>
    <row r="87" spans="2:52" ht="13.9">
      <c r="B87" s="1"/>
      <c r="C87" s="1"/>
      <c r="D87" s="1"/>
      <c r="E87" s="1"/>
      <c r="F87" s="1"/>
      <c r="G87" s="1"/>
      <c r="H87" s="8"/>
      <c r="I87" s="8"/>
      <c r="J87" s="8"/>
      <c r="K87" s="8"/>
      <c r="L87" s="8"/>
      <c r="M87" s="8"/>
      <c r="N87" s="8"/>
      <c r="O87" s="8"/>
      <c r="P87" s="8"/>
      <c r="Q87" s="1"/>
      <c r="R87" s="1"/>
      <c r="S87" s="1"/>
      <c r="T87" s="1"/>
      <c r="U87" s="1"/>
      <c r="V87" s="8"/>
      <c r="W87" s="1"/>
      <c r="X87" s="1"/>
      <c r="Y87" s="8"/>
      <c r="Z87" s="8"/>
      <c r="AA87" s="8"/>
      <c r="AB87" s="8"/>
      <c r="AC87" s="8"/>
      <c r="AD87" s="8"/>
      <c r="AE87" s="8"/>
      <c r="AF87" s="1"/>
      <c r="AG87" s="1"/>
      <c r="AH87" s="1"/>
      <c r="AI87" s="1"/>
      <c r="AJ87" s="1"/>
      <c r="AK87" s="1"/>
      <c r="AL87" s="1"/>
      <c r="AM87" s="1"/>
      <c r="AN87" s="1"/>
      <c r="AO87" s="1"/>
      <c r="AP87" s="1"/>
      <c r="AQ87" s="76" t="s">
        <v>86</v>
      </c>
      <c r="AR87" s="81" t="e">
        <f>IF(BU34="",NA(),BU34)</f>
        <v>#N/A</v>
      </c>
      <c r="AS87" s="79" t="e">
        <f>IF(BJ34="",NA(),BJ34)</f>
        <v>#N/A</v>
      </c>
      <c r="AT87" s="82" t="e">
        <f>IF(BU35="",NA(),BU35)</f>
        <v>#N/A</v>
      </c>
      <c r="AU87" s="79" t="e">
        <f>IF(BJ35="",NA(),BJ35)</f>
        <v>#N/A</v>
      </c>
      <c r="AV87" s="82" t="e">
        <f>IF(BU36="",NA(),BU36)</f>
        <v>#N/A</v>
      </c>
      <c r="AW87" s="79" t="e">
        <f>IF(BJ36="",NA(),BJ36)</f>
        <v>#N/A</v>
      </c>
      <c r="AX87" s="82" t="e">
        <f>IF(BU37="",NA(),BU37)</f>
        <v>#N/A</v>
      </c>
      <c r="AY87" s="79" t="e">
        <f>IF(BJ37="",NA(),BJ37)</f>
        <v>#N/A</v>
      </c>
      <c r="AZ87" s="8"/>
    </row>
    <row r="88" spans="2:52" ht="13.9">
      <c r="B88" s="1"/>
      <c r="C88" s="1"/>
      <c r="D88" s="1"/>
      <c r="E88" s="1"/>
      <c r="F88" s="1"/>
      <c r="G88" s="1"/>
      <c r="H88" s="8"/>
      <c r="I88" s="8"/>
      <c r="J88" s="8"/>
      <c r="K88" s="8"/>
      <c r="L88" s="8"/>
      <c r="M88" s="8"/>
      <c r="N88" s="8"/>
      <c r="O88" s="8"/>
      <c r="P88" s="8"/>
      <c r="Q88" s="1"/>
      <c r="R88" s="1"/>
      <c r="S88" s="1"/>
      <c r="T88" s="1"/>
      <c r="U88" s="1"/>
      <c r="V88" s="8"/>
      <c r="W88" s="1"/>
      <c r="X88" s="1"/>
      <c r="Y88" s="8"/>
      <c r="Z88" s="8"/>
      <c r="AA88" s="8"/>
      <c r="AB88" s="8"/>
      <c r="AC88" s="8"/>
      <c r="AD88" s="8"/>
      <c r="AE88" s="8"/>
      <c r="AF88" s="1"/>
      <c r="AG88" s="1"/>
      <c r="AH88" s="1"/>
      <c r="AI88" s="1"/>
      <c r="AJ88" s="1"/>
      <c r="AK88" s="1"/>
      <c r="AL88" s="1"/>
      <c r="AM88" s="1"/>
      <c r="AN88" s="1"/>
      <c r="AO88" s="1"/>
      <c r="AP88" s="1"/>
      <c r="AQ88" s="76" t="s">
        <v>87</v>
      </c>
      <c r="AR88" s="81" t="e">
        <f>IF(BV34="",NA(),BV34)</f>
        <v>#N/A</v>
      </c>
      <c r="AS88" s="79" t="e">
        <f>IF(BK34="",NA(),BK34)</f>
        <v>#N/A</v>
      </c>
      <c r="AT88" s="82" t="e">
        <f>IF(BV35="",NA(),BV35)</f>
        <v>#N/A</v>
      </c>
      <c r="AU88" s="79" t="e">
        <f>IF(BK35="",NA(),BK35)</f>
        <v>#N/A</v>
      </c>
      <c r="AV88" s="82" t="e">
        <f>IF(BV36="",NA(),BV36)</f>
        <v>#N/A</v>
      </c>
      <c r="AW88" s="79" t="e">
        <f>IF(BK36="",NA(),BK36)</f>
        <v>#N/A</v>
      </c>
      <c r="AX88" s="82" t="e">
        <f>IF(BV37="",NA(),BV37)</f>
        <v>#N/A</v>
      </c>
      <c r="AY88" s="79" t="e">
        <f>IF(BK37="",NA(),BK37)</f>
        <v>#N/A</v>
      </c>
      <c r="AZ88" s="8"/>
    </row>
    <row r="89" spans="2:52" ht="13.9">
      <c r="B89" s="1"/>
      <c r="C89" s="1"/>
      <c r="D89" s="1"/>
      <c r="E89" s="1"/>
      <c r="F89" s="1"/>
      <c r="G89" s="1"/>
      <c r="H89" s="8"/>
      <c r="I89" s="8"/>
      <c r="J89" s="8"/>
      <c r="K89" s="8"/>
      <c r="L89" s="8"/>
      <c r="M89" s="8"/>
      <c r="N89" s="8"/>
      <c r="O89" s="8"/>
      <c r="P89" s="8"/>
      <c r="Q89" s="1"/>
      <c r="R89" s="1"/>
      <c r="S89" s="1"/>
      <c r="T89" s="1"/>
      <c r="U89" s="1"/>
      <c r="V89" s="8"/>
      <c r="W89" s="1"/>
      <c r="X89" s="1"/>
      <c r="Y89" s="8"/>
      <c r="Z89" s="8"/>
      <c r="AA89" s="8"/>
      <c r="AB89" s="8"/>
      <c r="AC89" s="8"/>
      <c r="AD89" s="8"/>
      <c r="AE89" s="8"/>
      <c r="AF89" s="1"/>
      <c r="AG89" s="1"/>
      <c r="AH89" s="1"/>
      <c r="AI89" s="1"/>
      <c r="AJ89" s="1"/>
      <c r="AK89" s="1"/>
      <c r="AL89" s="1"/>
      <c r="AM89" s="1"/>
      <c r="AN89" s="1"/>
      <c r="AO89" s="1"/>
      <c r="AP89" s="1"/>
      <c r="AQ89" s="76" t="s">
        <v>88</v>
      </c>
      <c r="AR89" s="81" t="e">
        <f>IF(BW34="",NA(),BW34)</f>
        <v>#N/A</v>
      </c>
      <c r="AS89" s="79" t="e">
        <f>IF(BL34="",NA(),BL34)</f>
        <v>#N/A</v>
      </c>
      <c r="AT89" s="82" t="e">
        <f>IF(BW35="",NA(),BW35)</f>
        <v>#N/A</v>
      </c>
      <c r="AU89" s="79" t="e">
        <f>IF(BL35="",NA(),BL35)</f>
        <v>#N/A</v>
      </c>
      <c r="AV89" s="82" t="e">
        <f>IF(BW36="",NA(),BW36)</f>
        <v>#N/A</v>
      </c>
      <c r="AW89" s="79" t="e">
        <f>IF(BL36="",NA(),BL36)</f>
        <v>#N/A</v>
      </c>
      <c r="AX89" s="82" t="e">
        <f>IF(BW37="",NA(),BW37)</f>
        <v>#N/A</v>
      </c>
      <c r="AY89" s="79" t="e">
        <f>IF(BL37="",NA(),BL37)</f>
        <v>#N/A</v>
      </c>
      <c r="AZ89" s="8"/>
    </row>
    <row r="90" spans="2:52" ht="13.9">
      <c r="B90" s="1"/>
      <c r="C90" s="1"/>
      <c r="D90" s="1"/>
      <c r="E90" s="1"/>
      <c r="F90" s="1"/>
      <c r="G90" s="1"/>
      <c r="H90" s="8"/>
      <c r="I90" s="8"/>
      <c r="J90" s="8"/>
      <c r="K90" s="8"/>
      <c r="L90" s="8"/>
      <c r="M90" s="8"/>
      <c r="N90" s="8"/>
      <c r="O90" s="8"/>
      <c r="P90" s="8"/>
      <c r="Q90" s="1"/>
      <c r="R90" s="1"/>
      <c r="S90" s="1"/>
      <c r="T90" s="1"/>
      <c r="U90" s="1"/>
      <c r="V90" s="8"/>
      <c r="W90" s="1"/>
      <c r="X90" s="1"/>
      <c r="Y90" s="8"/>
      <c r="Z90" s="8"/>
      <c r="AA90" s="8"/>
      <c r="AB90" s="8"/>
      <c r="AC90" s="8"/>
      <c r="AD90" s="8"/>
      <c r="AE90" s="8"/>
      <c r="AF90" s="1"/>
      <c r="AG90" s="1"/>
      <c r="AH90" s="1"/>
      <c r="AI90" s="1"/>
      <c r="AJ90" s="1"/>
      <c r="AK90" s="1"/>
      <c r="AL90" s="1"/>
      <c r="AM90" s="1"/>
      <c r="AN90" s="1"/>
      <c r="AO90" s="1"/>
      <c r="AP90" s="1"/>
      <c r="AQ90" s="76" t="s">
        <v>89</v>
      </c>
      <c r="AR90" s="81" t="e">
        <f>IF(BX34="",NA(),BX34)</f>
        <v>#N/A</v>
      </c>
      <c r="AS90" s="79" t="e">
        <f>IF(BM34="",NA(),BM34)</f>
        <v>#N/A</v>
      </c>
      <c r="AT90" s="82" t="e">
        <f>IF(BX35="",NA(),BX35)</f>
        <v>#N/A</v>
      </c>
      <c r="AU90" s="79" t="e">
        <f>IF(BM35="",NA(),BM35)</f>
        <v>#N/A</v>
      </c>
      <c r="AV90" s="82" t="e">
        <f>IF(BX36="",NA(),BX36)</f>
        <v>#N/A</v>
      </c>
      <c r="AW90" s="79" t="e">
        <f>IF(BM36="",NA(),BM36)</f>
        <v>#N/A</v>
      </c>
      <c r="AX90" s="82" t="e">
        <f>IF(BX37="",NA(),BX37)</f>
        <v>#N/A</v>
      </c>
      <c r="AY90" s="79" t="e">
        <f>IF(BM37="",NA(),BM37)</f>
        <v>#N/A</v>
      </c>
      <c r="AZ90" s="8"/>
    </row>
    <row r="91" spans="2:52" ht="13.9">
      <c r="B91" s="1"/>
      <c r="C91" s="1"/>
      <c r="D91" s="1"/>
      <c r="E91" s="1"/>
      <c r="F91" s="1"/>
      <c r="G91" s="1"/>
      <c r="H91" s="8"/>
      <c r="I91" s="8"/>
      <c r="J91" s="8"/>
      <c r="K91" s="8"/>
      <c r="L91" s="8"/>
      <c r="M91" s="8"/>
      <c r="N91" s="8"/>
      <c r="O91" s="8"/>
      <c r="P91" s="8"/>
      <c r="Q91" s="1"/>
      <c r="R91" s="1"/>
      <c r="S91" s="1"/>
      <c r="T91" s="1"/>
      <c r="U91" s="1"/>
      <c r="V91" s="8"/>
      <c r="W91" s="1"/>
      <c r="X91" s="1"/>
      <c r="Y91" s="8"/>
      <c r="Z91" s="8"/>
      <c r="AA91" s="8"/>
      <c r="AB91" s="8"/>
      <c r="AC91" s="8"/>
      <c r="AD91" s="8"/>
      <c r="AE91" s="8"/>
      <c r="AF91" s="1"/>
      <c r="AG91" s="1"/>
      <c r="AH91" s="1"/>
      <c r="AI91" s="1"/>
      <c r="AJ91" s="1"/>
      <c r="AK91" s="1"/>
      <c r="AL91" s="1"/>
      <c r="AM91" s="1"/>
      <c r="AN91" s="1"/>
      <c r="AO91" s="1"/>
      <c r="AP91" s="1"/>
      <c r="AQ91" s="76" t="s">
        <v>90</v>
      </c>
      <c r="AR91" s="81" t="e">
        <f>IF(BY34="",NA(),BY34)</f>
        <v>#N/A</v>
      </c>
      <c r="AS91" s="79" t="e">
        <f>IF(BN34="",NA(),BN34)</f>
        <v>#N/A</v>
      </c>
      <c r="AT91" s="82" t="e">
        <f>IF(BY35="",NA(),BY35)</f>
        <v>#N/A</v>
      </c>
      <c r="AU91" s="79" t="e">
        <f>IF(BN35="",NA(),BN35)</f>
        <v>#N/A</v>
      </c>
      <c r="AV91" s="82" t="e">
        <f>IF(BY36="",NA(),BY36)</f>
        <v>#N/A</v>
      </c>
      <c r="AW91" s="79" t="e">
        <f>IF(BN36="",NA(),BN36)</f>
        <v>#N/A</v>
      </c>
      <c r="AX91" s="82" t="e">
        <f>IF(BY37="",NA(),BY37)</f>
        <v>#N/A</v>
      </c>
      <c r="AY91" s="79" t="e">
        <f>IF(BN37="",NA(),BN37)</f>
        <v>#N/A</v>
      </c>
      <c r="AZ91" s="8"/>
    </row>
    <row r="92" spans="2:52" ht="13.9">
      <c r="B92" s="1"/>
      <c r="C92" s="1"/>
      <c r="D92" s="1"/>
      <c r="E92" s="1"/>
      <c r="F92" s="1"/>
      <c r="G92" s="1"/>
      <c r="H92" s="8"/>
      <c r="I92" s="8"/>
      <c r="J92" s="8"/>
      <c r="K92" s="8"/>
      <c r="L92" s="8"/>
      <c r="M92" s="8"/>
      <c r="N92" s="8"/>
      <c r="O92" s="8"/>
      <c r="P92" s="8"/>
      <c r="Q92" s="1"/>
      <c r="R92" s="1"/>
      <c r="S92" s="1"/>
      <c r="T92" s="1"/>
      <c r="U92" s="1"/>
      <c r="V92" s="8"/>
      <c r="W92" s="1"/>
      <c r="X92" s="1"/>
      <c r="Y92" s="8"/>
      <c r="Z92" s="8"/>
      <c r="AA92" s="8"/>
      <c r="AB92" s="8"/>
      <c r="AC92" s="8"/>
      <c r="AD92" s="8"/>
      <c r="AE92" s="8"/>
      <c r="AF92" s="1"/>
      <c r="AG92" s="1"/>
      <c r="AH92" s="1"/>
      <c r="AI92" s="1"/>
      <c r="AJ92" s="1"/>
      <c r="AK92" s="1"/>
      <c r="AL92" s="1"/>
      <c r="AM92" s="1"/>
      <c r="AN92" s="1"/>
      <c r="AO92" s="1"/>
      <c r="AP92" s="1"/>
      <c r="AQ92" s="76" t="s">
        <v>91</v>
      </c>
      <c r="AR92" s="81" t="e">
        <f>IF(BZ34="",NA(),BWF34)</f>
        <v>#N/A</v>
      </c>
      <c r="AS92" s="79" t="e">
        <f>IF(BO34="",NA(),BO34)</f>
        <v>#N/A</v>
      </c>
      <c r="AT92" s="82" t="e">
        <f>IF(BZ35="",NA(),BZ35)</f>
        <v>#N/A</v>
      </c>
      <c r="AU92" s="79" t="e">
        <f>IF(BO35="",NA(),BO35)</f>
        <v>#N/A</v>
      </c>
      <c r="AV92" s="82" t="e">
        <f>IF(BZ36="",NA(),BZ36)</f>
        <v>#N/A</v>
      </c>
      <c r="AW92" s="79" t="e">
        <f>IF(BO36="",NA(),BO36)</f>
        <v>#N/A</v>
      </c>
      <c r="AX92" s="82" t="e">
        <f>IF(BZ37="",NA(),BZ37)</f>
        <v>#N/A</v>
      </c>
      <c r="AY92" s="79" t="e">
        <f>IF(BO37="",NA(),BO37)</f>
        <v>#N/A</v>
      </c>
      <c r="AZ92" s="8"/>
    </row>
    <row r="93" spans="2:52" ht="13.9">
      <c r="B93" s="1"/>
      <c r="C93" s="1"/>
      <c r="D93" s="1"/>
      <c r="E93" s="1"/>
      <c r="F93" s="1"/>
      <c r="G93" s="1"/>
      <c r="H93" s="8"/>
      <c r="I93" s="8"/>
      <c r="J93" s="8"/>
      <c r="K93" s="8"/>
      <c r="L93" s="8"/>
      <c r="M93" s="8"/>
      <c r="N93" s="8"/>
      <c r="O93" s="8"/>
      <c r="P93" s="8"/>
      <c r="Q93" s="1"/>
      <c r="R93" s="1"/>
      <c r="S93" s="1"/>
      <c r="T93" s="1"/>
      <c r="U93" s="1"/>
      <c r="V93" s="8"/>
      <c r="W93" s="1"/>
      <c r="X93" s="1"/>
      <c r="Y93" s="8"/>
      <c r="Z93" s="8"/>
      <c r="AA93" s="8"/>
      <c r="AB93" s="8"/>
      <c r="AC93" s="8"/>
      <c r="AD93" s="8"/>
      <c r="AE93" s="8"/>
      <c r="AF93" s="1"/>
      <c r="AG93" s="1"/>
      <c r="AH93" s="1"/>
      <c r="AI93" s="1"/>
      <c r="AJ93" s="1"/>
      <c r="AK93" s="1"/>
      <c r="AL93" s="1"/>
      <c r="AM93" s="1"/>
      <c r="AN93" s="1"/>
      <c r="AO93" s="1"/>
      <c r="AP93" s="1"/>
      <c r="AQ93" s="1"/>
      <c r="AR93" s="1"/>
      <c r="AS93" s="1"/>
      <c r="AT93" s="1"/>
      <c r="AU93" s="1"/>
      <c r="AV93" s="1"/>
      <c r="AW93" s="1"/>
      <c r="AX93" s="1"/>
      <c r="AY93" s="1"/>
      <c r="AZ93" s="1"/>
    </row>
    <row r="94" spans="2:52" ht="13.9">
      <c r="B94" s="1"/>
      <c r="C94" s="1"/>
      <c r="D94" s="1"/>
      <c r="E94" s="1"/>
      <c r="F94" s="1"/>
      <c r="G94" s="1"/>
      <c r="H94" s="8"/>
      <c r="I94" s="8"/>
      <c r="J94" s="8"/>
      <c r="K94" s="8"/>
      <c r="L94" s="8"/>
      <c r="M94" s="8"/>
      <c r="N94" s="8"/>
      <c r="O94" s="8"/>
      <c r="P94" s="8"/>
      <c r="Q94" s="1"/>
      <c r="R94" s="1"/>
      <c r="S94" s="1"/>
      <c r="T94" s="1"/>
      <c r="U94" s="1"/>
      <c r="V94" s="8"/>
      <c r="W94" s="1"/>
      <c r="X94" s="1"/>
      <c r="Y94" s="8"/>
      <c r="Z94" s="8"/>
      <c r="AA94" s="8"/>
      <c r="AB94" s="8"/>
      <c r="AC94" s="8"/>
      <c r="AD94" s="8"/>
      <c r="AE94" s="8"/>
      <c r="AF94" s="1"/>
      <c r="AG94" s="1"/>
      <c r="AH94" s="1"/>
      <c r="AI94" s="1"/>
      <c r="AJ94" s="1"/>
      <c r="AK94" s="1"/>
      <c r="AL94" s="1"/>
      <c r="AM94" s="1"/>
      <c r="AN94" s="1"/>
      <c r="AO94" s="1"/>
      <c r="AP94" s="1"/>
      <c r="AQ94" s="1"/>
      <c r="AR94" s="1"/>
      <c r="AS94" s="1"/>
      <c r="AT94" s="1"/>
      <c r="AU94" s="1"/>
      <c r="AV94" s="1"/>
      <c r="AW94" s="1"/>
      <c r="AX94" s="1"/>
      <c r="AY94" s="1"/>
      <c r="AZ94" s="1"/>
    </row>
    <row r="95" spans="2:52" ht="13.9">
      <c r="B95" s="1"/>
      <c r="C95" s="1"/>
      <c r="D95" s="1"/>
      <c r="E95" s="1"/>
      <c r="F95" s="1"/>
      <c r="G95" s="1"/>
      <c r="H95" s="8"/>
      <c r="I95" s="8"/>
      <c r="J95" s="8"/>
      <c r="K95" s="8"/>
      <c r="L95" s="8"/>
      <c r="M95" s="8"/>
      <c r="N95" s="8"/>
      <c r="O95" s="8"/>
      <c r="P95" s="8"/>
      <c r="Q95" s="1"/>
      <c r="R95" s="1"/>
      <c r="S95" s="1"/>
      <c r="T95" s="1"/>
      <c r="U95" s="1"/>
      <c r="V95" s="8"/>
      <c r="W95" s="1"/>
      <c r="X95" s="1"/>
      <c r="Y95" s="8"/>
      <c r="Z95" s="8"/>
      <c r="AA95" s="8"/>
      <c r="AB95" s="8"/>
      <c r="AC95" s="8"/>
      <c r="AD95" s="8"/>
      <c r="AE95" s="8"/>
      <c r="AF95" s="1"/>
      <c r="AG95" s="1"/>
      <c r="AH95" s="1"/>
      <c r="AI95" s="1"/>
      <c r="AJ95" s="1"/>
      <c r="AK95" s="1"/>
      <c r="AL95" s="1"/>
      <c r="AM95" s="1"/>
      <c r="AN95" s="1"/>
      <c r="AO95" s="1"/>
      <c r="AP95" s="1"/>
      <c r="AQ95" s="1"/>
      <c r="AR95" s="1"/>
      <c r="AS95" s="1"/>
      <c r="AT95" s="1"/>
      <c r="AU95" s="1"/>
      <c r="AV95" s="1"/>
      <c r="AW95" s="1"/>
      <c r="AX95" s="1"/>
      <c r="AY95" s="1"/>
      <c r="AZ95" s="1"/>
    </row>
    <row r="96" spans="2:52" ht="13.9">
      <c r="B96" s="1"/>
      <c r="C96" s="1"/>
      <c r="D96" s="1"/>
      <c r="E96" s="1"/>
      <c r="F96" s="1"/>
      <c r="G96" s="1"/>
      <c r="H96" s="8"/>
      <c r="I96" s="8"/>
      <c r="J96" s="8"/>
      <c r="K96" s="8"/>
      <c r="L96" s="8"/>
      <c r="M96" s="8"/>
      <c r="N96" s="8"/>
      <c r="O96" s="8"/>
      <c r="P96" s="8"/>
      <c r="Q96" s="1"/>
      <c r="R96" s="1"/>
      <c r="S96" s="1"/>
      <c r="T96" s="1"/>
      <c r="U96" s="1"/>
      <c r="V96" s="8"/>
      <c r="W96" s="1"/>
      <c r="X96" s="1"/>
      <c r="Y96" s="8"/>
      <c r="Z96" s="8"/>
      <c r="AA96" s="8"/>
      <c r="AB96" s="8"/>
      <c r="AC96" s="8"/>
      <c r="AD96" s="8"/>
      <c r="AE96" s="8"/>
      <c r="AF96" s="1"/>
      <c r="AG96" s="1"/>
      <c r="AH96" s="1"/>
      <c r="AI96" s="1"/>
      <c r="AJ96" s="1"/>
      <c r="AK96" s="1"/>
      <c r="AL96" s="1"/>
      <c r="AM96" s="1"/>
      <c r="AN96" s="1"/>
      <c r="AO96" s="1"/>
      <c r="AP96" s="1"/>
      <c r="AQ96" s="1"/>
      <c r="AR96" s="1"/>
      <c r="AS96" s="1"/>
      <c r="AT96" s="1"/>
      <c r="AU96" s="1"/>
      <c r="AV96" s="1"/>
      <c r="AW96" s="1"/>
      <c r="AX96" s="1"/>
      <c r="AY96" s="1"/>
      <c r="AZ96" s="1"/>
    </row>
    <row r="97" spans="2:86" s="211" customFormat="1" ht="13.9">
      <c r="B97" s="1"/>
      <c r="C97" s="1"/>
      <c r="D97" s="1"/>
      <c r="E97" s="1"/>
      <c r="F97" s="1"/>
      <c r="G97" s="1"/>
      <c r="H97" s="8"/>
      <c r="I97" s="8"/>
      <c r="J97" s="8"/>
      <c r="K97" s="8"/>
      <c r="L97" s="8"/>
      <c r="M97" s="8"/>
      <c r="N97" s="8"/>
      <c r="O97" s="8"/>
      <c r="P97" s="8"/>
      <c r="Q97" s="8"/>
      <c r="R97" s="8"/>
      <c r="S97" s="8"/>
      <c r="T97" s="8"/>
      <c r="U97" s="8"/>
      <c r="V97" s="8"/>
      <c r="W97" s="1"/>
      <c r="X97" s="8"/>
      <c r="Y97" s="8"/>
      <c r="Z97" s="8"/>
      <c r="AA97" s="8"/>
      <c r="AB97" s="8"/>
      <c r="AC97" s="8"/>
      <c r="AD97" s="8"/>
      <c r="AE97" s="8"/>
      <c r="AF97" s="8"/>
      <c r="AG97" s="1"/>
      <c r="AH97" s="1"/>
      <c r="AI97" s="1"/>
      <c r="AJ97" s="1"/>
      <c r="AK97" s="1"/>
      <c r="AL97" s="8"/>
      <c r="AM97" s="8"/>
      <c r="AN97" s="8"/>
      <c r="AO97" s="8"/>
      <c r="AP97" s="8"/>
      <c r="AQ97" s="8"/>
      <c r="AR97" s="8"/>
      <c r="AS97" s="8"/>
      <c r="AT97" s="8"/>
      <c r="AU97" s="8"/>
      <c r="AV97" s="1"/>
      <c r="AW97" s="1"/>
      <c r="AX97" s="1"/>
      <c r="AY97" s="1"/>
      <c r="AZ97" s="1"/>
      <c r="BA97" s="1"/>
      <c r="BB97" s="1"/>
      <c r="BC97" s="1"/>
      <c r="BD97" s="1"/>
      <c r="BE97" s="1"/>
      <c r="BF97" s="1"/>
      <c r="BG97" s="8"/>
      <c r="BH97" s="8"/>
      <c r="BI97" s="8"/>
      <c r="BJ97" s="8"/>
      <c r="BK97" s="8"/>
      <c r="BL97" s="8"/>
      <c r="BM97" s="8"/>
      <c r="BN97" s="8"/>
      <c r="BO97" s="8"/>
      <c r="BP97" s="8"/>
      <c r="BQ97" s="8"/>
      <c r="BR97" s="8"/>
      <c r="BS97" s="8"/>
      <c r="BT97" s="8"/>
      <c r="BU97" s="8"/>
      <c r="BV97" s="8"/>
      <c r="BW97" s="8"/>
      <c r="BX97" s="8"/>
      <c r="BY97" s="8"/>
      <c r="BZ97" s="8"/>
      <c r="CA97" s="8"/>
      <c r="CB97" s="1"/>
      <c r="CC97" s="8"/>
      <c r="CD97" s="1"/>
      <c r="CE97" s="8"/>
      <c r="CF97" s="1"/>
      <c r="CG97" s="8"/>
      <c r="CH97" s="1"/>
    </row>
    <row r="98" spans="2:86" s="211" customFormat="1" ht="13.9">
      <c r="B98" s="1"/>
      <c r="C98" s="1"/>
      <c r="D98" s="1"/>
      <c r="E98" s="1"/>
      <c r="F98" s="1"/>
      <c r="G98" s="1"/>
      <c r="H98" s="8"/>
      <c r="I98" s="8"/>
      <c r="J98" s="8"/>
      <c r="K98" s="8"/>
      <c r="L98" s="8"/>
      <c r="M98" s="8"/>
      <c r="N98" s="8"/>
      <c r="O98" s="8"/>
      <c r="P98" s="8"/>
      <c r="Q98" s="8"/>
      <c r="R98" s="8"/>
      <c r="S98" s="8"/>
      <c r="T98" s="8"/>
      <c r="U98" s="8"/>
      <c r="V98" s="8"/>
      <c r="W98" s="1"/>
      <c r="X98" s="8"/>
      <c r="Y98" s="8"/>
      <c r="Z98" s="8"/>
      <c r="AA98" s="8"/>
      <c r="AB98" s="8"/>
      <c r="AC98" s="8"/>
      <c r="AD98" s="8"/>
      <c r="AE98" s="8"/>
      <c r="AF98" s="8"/>
      <c r="AG98" s="1"/>
      <c r="AH98" s="1"/>
      <c r="AI98" s="1"/>
      <c r="AJ98" s="1"/>
      <c r="AK98" s="1"/>
      <c r="AL98" s="8"/>
      <c r="AM98" s="8"/>
      <c r="AN98" s="8"/>
      <c r="AO98" s="8"/>
      <c r="AP98" s="8"/>
      <c r="AQ98" s="8"/>
      <c r="AR98" s="8"/>
      <c r="AS98" s="8"/>
      <c r="AT98" s="8"/>
      <c r="AU98" s="8"/>
      <c r="AV98" s="1"/>
      <c r="AW98" s="1"/>
      <c r="AX98" s="1"/>
      <c r="AY98" s="1"/>
      <c r="AZ98" s="1"/>
      <c r="BA98" s="1"/>
      <c r="BB98" s="1"/>
      <c r="BC98" s="1"/>
      <c r="BD98" s="1"/>
      <c r="BE98" s="1"/>
      <c r="BF98" s="1"/>
      <c r="BG98" s="8"/>
      <c r="BH98" s="8"/>
      <c r="BI98" s="8"/>
      <c r="BJ98" s="8"/>
      <c r="BK98" s="8"/>
      <c r="BL98" s="8"/>
      <c r="BM98" s="8"/>
      <c r="BN98" s="8"/>
      <c r="BO98" s="8"/>
      <c r="BP98" s="8"/>
      <c r="BQ98" s="8"/>
      <c r="BR98" s="8"/>
      <c r="BS98" s="8"/>
      <c r="BT98" s="8"/>
      <c r="BU98" s="8"/>
      <c r="BV98" s="8"/>
      <c r="BW98" s="8"/>
      <c r="BX98" s="8"/>
      <c r="BY98" s="8"/>
      <c r="BZ98" s="8"/>
      <c r="CA98" s="8"/>
      <c r="CB98" s="1"/>
      <c r="CC98" s="8"/>
      <c r="CD98" s="1"/>
      <c r="CE98" s="8"/>
      <c r="CF98" s="1"/>
      <c r="CG98" s="8"/>
      <c r="CH98" s="1"/>
    </row>
    <row r="99" spans="2:86" s="211" customFormat="1" ht="13.9">
      <c r="B99" s="1"/>
      <c r="C99" s="1"/>
      <c r="D99" s="1"/>
      <c r="E99" s="1"/>
      <c r="F99" s="1"/>
      <c r="G99" s="1"/>
      <c r="H99" s="8"/>
      <c r="I99" s="8"/>
      <c r="J99" s="8"/>
      <c r="K99" s="8"/>
      <c r="L99" s="8"/>
      <c r="M99" s="8"/>
      <c r="N99" s="8"/>
      <c r="O99" s="8"/>
      <c r="P99" s="8"/>
      <c r="Q99" s="8"/>
      <c r="R99" s="8"/>
      <c r="S99" s="8"/>
      <c r="T99" s="8"/>
      <c r="U99" s="8"/>
      <c r="V99" s="8"/>
      <c r="W99" s="1"/>
      <c r="X99" s="8"/>
      <c r="Y99" s="8"/>
      <c r="Z99" s="8"/>
      <c r="AA99" s="8"/>
      <c r="AB99" s="8"/>
      <c r="AC99" s="8"/>
      <c r="AD99" s="8"/>
      <c r="AE99" s="8"/>
      <c r="AF99" s="8"/>
      <c r="AG99" s="1"/>
      <c r="AH99" s="1"/>
      <c r="AI99" s="1"/>
      <c r="AJ99" s="1"/>
      <c r="AK99" s="1"/>
      <c r="AL99" s="8"/>
      <c r="AM99" s="8"/>
      <c r="AN99" s="8"/>
      <c r="AO99" s="8"/>
      <c r="AP99" s="8"/>
      <c r="AQ99" s="8"/>
      <c r="AR99" s="8"/>
      <c r="AS99" s="8"/>
      <c r="AT99" s="8"/>
      <c r="AU99" s="8"/>
      <c r="AV99" s="1"/>
      <c r="AW99" s="1"/>
      <c r="AX99" s="1"/>
      <c r="AY99" s="1"/>
      <c r="AZ99" s="1"/>
      <c r="BA99" s="1"/>
      <c r="BB99" s="1"/>
      <c r="BC99" s="1"/>
      <c r="BD99" s="1"/>
      <c r="BE99" s="1"/>
      <c r="BF99" s="1"/>
      <c r="BG99" s="8"/>
      <c r="BH99" s="8"/>
      <c r="BI99" s="8"/>
      <c r="BJ99" s="8"/>
      <c r="BK99" s="8"/>
      <c r="BL99" s="8"/>
      <c r="BM99" s="8"/>
      <c r="BN99" s="8"/>
      <c r="BO99" s="8"/>
      <c r="BP99" s="8"/>
      <c r="BQ99" s="8"/>
      <c r="BR99" s="8"/>
      <c r="BS99" s="8"/>
      <c r="BT99" s="8"/>
      <c r="BU99" s="8"/>
      <c r="BV99" s="8"/>
      <c r="BW99" s="8"/>
      <c r="BX99" s="8"/>
      <c r="BY99" s="8"/>
      <c r="BZ99" s="8"/>
      <c r="CA99" s="8"/>
      <c r="CB99" s="1"/>
      <c r="CC99" s="8"/>
      <c r="CD99" s="1"/>
      <c r="CE99" s="8"/>
      <c r="CF99" s="1"/>
      <c r="CG99" s="8"/>
      <c r="CH99" s="1"/>
    </row>
    <row r="100" spans="2:86" ht="13.9">
      <c r="B100" s="1"/>
      <c r="C100" s="1"/>
      <c r="D100" s="1"/>
      <c r="E100" s="1"/>
      <c r="F100" s="1"/>
      <c r="G100" s="1"/>
      <c r="H100" s="8"/>
      <c r="I100" s="8"/>
      <c r="J100" s="8"/>
      <c r="K100" s="8"/>
      <c r="L100" s="8"/>
      <c r="M100" s="8"/>
      <c r="N100" s="8"/>
      <c r="O100" s="8"/>
      <c r="P100" s="8"/>
      <c r="Q100" s="1"/>
      <c r="R100" s="1"/>
      <c r="S100" s="1"/>
      <c r="T100" s="1"/>
      <c r="U100" s="1"/>
      <c r="V100" s="8"/>
      <c r="W100" s="1"/>
      <c r="X100" s="1"/>
      <c r="Y100" s="8"/>
      <c r="Z100" s="8"/>
      <c r="AA100" s="8"/>
      <c r="AB100" s="8"/>
      <c r="AC100" s="8"/>
      <c r="AD100" s="8"/>
      <c r="AE100" s="8"/>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8"/>
      <c r="BH100" s="8"/>
      <c r="BI100" s="8"/>
      <c r="BJ100" s="8"/>
      <c r="BK100" s="8"/>
      <c r="BL100" s="8"/>
      <c r="BM100" s="8"/>
      <c r="BN100" s="8"/>
      <c r="BO100" s="8"/>
      <c r="BP100" s="8"/>
      <c r="BQ100" s="8"/>
      <c r="BR100" s="8"/>
      <c r="BS100" s="8"/>
      <c r="BT100" s="8"/>
      <c r="BU100" s="8"/>
      <c r="BV100" s="8"/>
      <c r="BW100" s="8"/>
      <c r="BX100" s="8"/>
      <c r="BY100" s="8"/>
      <c r="BZ100" s="8"/>
      <c r="CA100" s="8"/>
      <c r="CB100" s="1"/>
      <c r="CC100" s="8"/>
      <c r="CD100" s="1"/>
      <c r="CE100" s="8"/>
      <c r="CF100" s="1"/>
      <c r="CG100" s="8"/>
      <c r="CH100" s="1"/>
    </row>
    <row r="101" spans="2:86" ht="13.9">
      <c r="B101" s="1"/>
      <c r="C101" s="1"/>
      <c r="D101" s="1"/>
      <c r="E101" s="1"/>
      <c r="F101" s="1"/>
      <c r="G101" s="1"/>
      <c r="H101" s="8"/>
      <c r="I101" s="8"/>
      <c r="J101" s="8"/>
      <c r="K101" s="8"/>
      <c r="L101" s="8"/>
      <c r="M101" s="8"/>
      <c r="N101" s="8"/>
      <c r="O101" s="8"/>
      <c r="P101" s="8"/>
      <c r="Q101" s="1"/>
      <c r="R101" s="1"/>
      <c r="S101" s="1"/>
      <c r="T101" s="1"/>
      <c r="U101" s="1"/>
      <c r="V101" s="8"/>
      <c r="W101" s="1"/>
      <c r="X101" s="1"/>
      <c r="Y101" s="8"/>
      <c r="Z101" s="8"/>
      <c r="AA101" s="8"/>
      <c r="AB101" s="8"/>
      <c r="AC101" s="8"/>
      <c r="AD101" s="8"/>
      <c r="AE101" s="8"/>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8"/>
      <c r="BH101" s="8"/>
      <c r="BI101" s="8"/>
      <c r="BJ101" s="8"/>
      <c r="BK101" s="8"/>
      <c r="BL101" s="8"/>
      <c r="BM101" s="8"/>
      <c r="BN101" s="8"/>
      <c r="BO101" s="8"/>
      <c r="BP101" s="8"/>
      <c r="BQ101" s="8"/>
      <c r="BR101" s="8"/>
      <c r="BS101" s="8"/>
      <c r="BT101" s="8"/>
      <c r="BU101" s="8"/>
      <c r="BV101" s="8"/>
      <c r="BW101" s="8"/>
      <c r="BX101" s="8"/>
      <c r="BY101" s="8"/>
      <c r="BZ101" s="8"/>
      <c r="CA101" s="8"/>
      <c r="CB101" s="1"/>
      <c r="CC101" s="8"/>
      <c r="CD101" s="1"/>
      <c r="CE101" s="8"/>
      <c r="CF101" s="1"/>
      <c r="CG101" s="8"/>
      <c r="CH101" s="1"/>
    </row>
    <row r="102" spans="2:86" s="211" customFormat="1" ht="15" customHeight="1">
      <c r="B102" s="1"/>
      <c r="C102" s="1"/>
      <c r="D102" s="1"/>
      <c r="E102" s="1"/>
      <c r="F102" s="1"/>
      <c r="G102" s="1"/>
      <c r="H102" s="8"/>
      <c r="I102" s="8"/>
      <c r="J102" s="8"/>
      <c r="K102" s="8"/>
      <c r="L102" s="8"/>
      <c r="M102" s="8"/>
      <c r="N102" s="8"/>
      <c r="O102" s="8"/>
      <c r="P102" s="8"/>
      <c r="Q102" s="8"/>
      <c r="R102" s="8"/>
      <c r="S102" s="1"/>
      <c r="T102" s="1"/>
      <c r="U102" s="1"/>
      <c r="V102" s="8"/>
      <c r="W102" s="1"/>
      <c r="X102" s="1"/>
      <c r="Y102" s="8"/>
      <c r="Z102" s="8"/>
      <c r="AA102" s="8"/>
      <c r="AB102" s="8"/>
      <c r="AC102" s="8"/>
      <c r="AD102" s="8"/>
      <c r="AE102" s="8"/>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8"/>
      <c r="BH102" s="8"/>
      <c r="BI102" s="8"/>
      <c r="BJ102" s="8"/>
      <c r="BK102" s="8"/>
      <c r="BL102" s="8"/>
      <c r="BM102" s="8"/>
      <c r="BN102" s="8"/>
      <c r="BO102" s="8"/>
      <c r="BP102" s="8"/>
      <c r="BQ102" s="8"/>
      <c r="BR102" s="8"/>
      <c r="BS102" s="8"/>
      <c r="BT102" s="8"/>
      <c r="BU102" s="8"/>
      <c r="BV102" s="8"/>
      <c r="BW102" s="8"/>
      <c r="BX102" s="8"/>
      <c r="BY102" s="8"/>
      <c r="BZ102" s="8"/>
      <c r="CA102" s="8"/>
      <c r="CB102" s="1"/>
      <c r="CC102" s="8"/>
      <c r="CD102" s="1"/>
      <c r="CE102" s="8"/>
      <c r="CF102" s="1"/>
      <c r="CG102" s="8"/>
      <c r="CH102" s="1"/>
    </row>
    <row r="103" spans="2:86" s="211" customFormat="1" ht="15" customHeight="1">
      <c r="B103" s="1"/>
      <c r="C103" s="1"/>
      <c r="D103" s="1"/>
      <c r="E103" s="1"/>
      <c r="F103" s="1"/>
      <c r="G103" s="1"/>
      <c r="H103" s="8"/>
      <c r="I103" s="8"/>
      <c r="J103" s="8"/>
      <c r="K103" s="8"/>
      <c r="L103" s="8"/>
      <c r="M103" s="8"/>
      <c r="N103" s="8"/>
      <c r="O103" s="8"/>
      <c r="P103" s="8"/>
      <c r="Q103" s="1"/>
      <c r="R103" s="1"/>
      <c r="S103" s="1"/>
      <c r="T103" s="1"/>
      <c r="U103" s="1"/>
      <c r="V103" s="8"/>
      <c r="W103" s="1"/>
      <c r="X103" s="1"/>
      <c r="Y103" s="8"/>
      <c r="Z103" s="8"/>
      <c r="AA103" s="8"/>
      <c r="AB103" s="8"/>
      <c r="AC103" s="8"/>
      <c r="AD103" s="8"/>
      <c r="AE103" s="8"/>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8"/>
      <c r="BH103" s="8"/>
      <c r="BI103" s="8"/>
      <c r="BJ103" s="8"/>
      <c r="BK103" s="8"/>
      <c r="BL103" s="8"/>
      <c r="BM103" s="8"/>
      <c r="BN103" s="8"/>
      <c r="BO103" s="8"/>
      <c r="BP103" s="8"/>
      <c r="BQ103" s="8"/>
      <c r="BR103" s="8"/>
      <c r="BS103" s="8"/>
      <c r="BT103" s="8"/>
      <c r="BU103" s="8"/>
      <c r="BV103" s="8"/>
      <c r="BW103" s="8"/>
      <c r="BX103" s="8"/>
      <c r="BY103" s="8"/>
      <c r="BZ103" s="8"/>
      <c r="CA103" s="8"/>
      <c r="CB103" s="1"/>
      <c r="CC103" s="8"/>
      <c r="CD103" s="1"/>
      <c r="CE103" s="8"/>
      <c r="CF103" s="1"/>
      <c r="CG103" s="8"/>
      <c r="CH103" s="1"/>
    </row>
    <row r="104" spans="2:86" s="211" customFormat="1" ht="15" customHeight="1">
      <c r="B104" s="1"/>
      <c r="C104" s="1"/>
      <c r="D104" s="1"/>
      <c r="E104" s="1"/>
      <c r="F104" s="1"/>
      <c r="G104" s="1"/>
      <c r="H104" s="8"/>
      <c r="I104" s="8"/>
      <c r="J104" s="8"/>
      <c r="K104" s="8"/>
      <c r="L104" s="8"/>
      <c r="M104" s="8"/>
      <c r="N104" s="8"/>
      <c r="O104" s="8"/>
      <c r="P104" s="8"/>
      <c r="Q104" s="1"/>
      <c r="R104" s="1"/>
      <c r="S104" s="1"/>
      <c r="T104" s="1"/>
      <c r="U104" s="1"/>
      <c r="V104" s="8"/>
      <c r="W104" s="1"/>
      <c r="X104" s="1"/>
      <c r="Y104" s="8"/>
      <c r="Z104" s="8"/>
      <c r="AA104" s="8"/>
      <c r="AB104" s="8"/>
      <c r="AC104" s="8"/>
      <c r="AD104" s="8"/>
      <c r="AE104" s="8"/>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8"/>
      <c r="BH104" s="8"/>
      <c r="BI104" s="8"/>
      <c r="BJ104" s="8"/>
      <c r="BK104" s="8"/>
      <c r="BL104" s="8"/>
      <c r="BM104" s="8"/>
      <c r="BN104" s="8"/>
      <c r="BO104" s="8"/>
      <c r="BP104" s="8"/>
      <c r="BQ104" s="8"/>
      <c r="BR104" s="8"/>
      <c r="BS104" s="8"/>
      <c r="BT104" s="8"/>
      <c r="BU104" s="8"/>
      <c r="BV104" s="8"/>
      <c r="BW104" s="8"/>
      <c r="BX104" s="8"/>
      <c r="BY104" s="8"/>
      <c r="BZ104" s="8"/>
      <c r="CA104" s="8"/>
      <c r="CB104" s="1"/>
      <c r="CC104" s="8"/>
      <c r="CD104" s="1"/>
      <c r="CE104" s="8"/>
      <c r="CF104" s="1"/>
      <c r="CG104" s="8"/>
      <c r="CH104" s="1"/>
    </row>
    <row r="105" spans="2:86" s="211" customFormat="1" ht="15" customHeight="1">
      <c r="B105" s="1"/>
      <c r="C105" s="1"/>
      <c r="D105" s="1"/>
      <c r="E105" s="1"/>
      <c r="F105" s="1"/>
      <c r="G105" s="1"/>
      <c r="H105" s="8"/>
      <c r="I105" s="8"/>
      <c r="J105" s="8"/>
      <c r="K105" s="8"/>
      <c r="L105" s="8"/>
      <c r="M105" s="8"/>
      <c r="N105" s="8"/>
      <c r="O105" s="8"/>
      <c r="P105" s="8"/>
      <c r="Q105" s="1"/>
      <c r="R105" s="1"/>
      <c r="S105" s="1"/>
      <c r="T105" s="1"/>
      <c r="U105" s="1"/>
      <c r="V105" s="8"/>
      <c r="W105" s="1"/>
      <c r="X105" s="1"/>
      <c r="Y105" s="8"/>
      <c r="Z105" s="8"/>
      <c r="AA105" s="8"/>
      <c r="AB105" s="8"/>
      <c r="AC105" s="8"/>
      <c r="AD105" s="8"/>
      <c r="AE105" s="8"/>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8"/>
      <c r="BH105" s="8"/>
      <c r="BI105" s="8"/>
      <c r="BJ105" s="8"/>
      <c r="BK105" s="8"/>
      <c r="BL105" s="8"/>
      <c r="BM105" s="8"/>
      <c r="BN105" s="8"/>
      <c r="BO105" s="8"/>
      <c r="BP105" s="8"/>
      <c r="BQ105" s="8"/>
      <c r="BR105" s="8"/>
      <c r="BS105" s="8"/>
      <c r="BT105" s="8"/>
      <c r="BU105" s="8"/>
      <c r="BV105" s="8"/>
      <c r="BW105" s="8"/>
      <c r="BX105" s="8"/>
      <c r="BY105" s="8"/>
      <c r="BZ105" s="8"/>
      <c r="CA105" s="8"/>
      <c r="CB105" s="1"/>
      <c r="CC105" s="8"/>
      <c r="CD105" s="1"/>
      <c r="CE105" s="8"/>
      <c r="CF105" s="1"/>
      <c r="CG105" s="8"/>
      <c r="CH105" s="1"/>
    </row>
    <row r="106" spans="2:86" s="211" customFormat="1" ht="15" customHeight="1">
      <c r="B106" s="1"/>
      <c r="C106" s="1"/>
      <c r="D106" s="1"/>
      <c r="E106" s="1"/>
      <c r="F106" s="1"/>
      <c r="G106" s="1"/>
      <c r="H106" s="8"/>
      <c r="I106" s="8"/>
      <c r="J106" s="8"/>
      <c r="K106" s="8"/>
      <c r="L106" s="8"/>
      <c r="M106" s="8"/>
      <c r="N106" s="8"/>
      <c r="O106" s="8"/>
      <c r="P106" s="8"/>
      <c r="Q106" s="1"/>
      <c r="R106" s="1"/>
      <c r="S106" s="1"/>
      <c r="T106" s="1"/>
      <c r="U106" s="1"/>
      <c r="V106" s="8"/>
      <c r="W106" s="1"/>
      <c r="X106" s="1"/>
      <c r="Y106" s="8"/>
      <c r="Z106" s="8"/>
      <c r="AA106" s="8"/>
      <c r="AB106" s="8"/>
      <c r="AC106" s="8"/>
      <c r="AD106" s="8"/>
      <c r="AE106" s="8"/>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8"/>
      <c r="BH106" s="8"/>
      <c r="BI106" s="8"/>
      <c r="BJ106" s="8"/>
      <c r="BK106" s="8"/>
      <c r="BL106" s="8"/>
      <c r="BM106" s="8"/>
      <c r="BN106" s="8"/>
      <c r="BO106" s="8"/>
      <c r="BP106" s="8"/>
      <c r="BQ106" s="8"/>
      <c r="BR106" s="8"/>
      <c r="BS106" s="8"/>
      <c r="BT106" s="8"/>
      <c r="BU106" s="8"/>
      <c r="BV106" s="8"/>
      <c r="BW106" s="8"/>
      <c r="BX106" s="8"/>
      <c r="BY106" s="8"/>
      <c r="BZ106" s="8"/>
      <c r="CA106" s="8"/>
      <c r="CB106" s="1"/>
      <c r="CC106" s="8"/>
      <c r="CD106" s="1"/>
      <c r="CE106" s="8"/>
      <c r="CF106" s="1"/>
      <c r="CG106" s="8"/>
      <c r="CH106" s="1"/>
    </row>
    <row r="107" spans="2:86" s="211" customFormat="1" ht="15" customHeight="1">
      <c r="B107" s="1"/>
      <c r="C107" s="1"/>
      <c r="D107" s="1"/>
      <c r="E107" s="1"/>
      <c r="F107" s="1"/>
      <c r="G107" s="1"/>
      <c r="H107" s="8"/>
      <c r="I107" s="8"/>
      <c r="J107" s="8"/>
      <c r="K107" s="8"/>
      <c r="L107" s="8"/>
      <c r="M107" s="8"/>
      <c r="N107" s="8"/>
      <c r="O107" s="8"/>
      <c r="P107" s="8"/>
      <c r="Q107" s="1"/>
      <c r="R107" s="1"/>
      <c r="S107" s="1"/>
      <c r="T107" s="1"/>
      <c r="U107" s="1"/>
      <c r="V107" s="8"/>
      <c r="W107" s="1"/>
      <c r="X107" s="1"/>
      <c r="Y107" s="8"/>
      <c r="Z107" s="8"/>
      <c r="AA107" s="8"/>
      <c r="AB107" s="8"/>
      <c r="AC107" s="8"/>
      <c r="AD107" s="8"/>
      <c r="AE107" s="8"/>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8"/>
      <c r="BH107" s="8"/>
      <c r="BI107" s="8"/>
      <c r="BJ107" s="8"/>
      <c r="BK107" s="8"/>
      <c r="BL107" s="8"/>
      <c r="BM107" s="8"/>
      <c r="BN107" s="8"/>
      <c r="BO107" s="8"/>
      <c r="BP107" s="8"/>
      <c r="BQ107" s="8"/>
      <c r="BR107" s="8"/>
      <c r="BS107" s="8"/>
      <c r="BT107" s="8"/>
      <c r="BU107" s="8"/>
      <c r="BV107" s="8"/>
      <c r="BW107" s="8"/>
      <c r="BX107" s="8"/>
      <c r="BY107" s="8"/>
      <c r="BZ107" s="8"/>
      <c r="CA107" s="8"/>
      <c r="CB107" s="1"/>
      <c r="CC107" s="8"/>
      <c r="CD107" s="1"/>
      <c r="CE107" s="8"/>
      <c r="CF107" s="1"/>
      <c r="CG107" s="8"/>
      <c r="CH107" s="1"/>
    </row>
    <row r="108" spans="2:86" s="211" customFormat="1" ht="15.6" customHeight="1">
      <c r="B108" s="1"/>
      <c r="C108" s="1"/>
      <c r="D108" s="1"/>
      <c r="E108" s="1"/>
      <c r="F108" s="1"/>
      <c r="G108" s="1"/>
      <c r="H108" s="8"/>
      <c r="I108" s="8"/>
      <c r="J108" s="8"/>
      <c r="K108" s="8"/>
      <c r="L108" s="8"/>
      <c r="M108" s="8"/>
      <c r="N108" s="8"/>
      <c r="O108" s="8"/>
      <c r="P108" s="8"/>
      <c r="Q108" s="1"/>
      <c r="R108" s="1"/>
      <c r="S108" s="1"/>
      <c r="T108" s="1"/>
      <c r="U108" s="1"/>
      <c r="V108" s="8"/>
      <c r="W108" s="1"/>
      <c r="X108" s="1"/>
      <c r="Y108" s="8"/>
      <c r="Z108" s="8"/>
      <c r="AA108" s="8"/>
      <c r="AB108" s="8"/>
      <c r="AC108" s="8"/>
      <c r="AD108" s="8"/>
      <c r="AE108" s="8"/>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8"/>
      <c r="BH108" s="8"/>
      <c r="BI108" s="8"/>
      <c r="BJ108" s="8"/>
      <c r="BK108" s="8"/>
      <c r="BL108" s="8"/>
      <c r="BM108" s="8"/>
      <c r="BN108" s="8"/>
      <c r="BO108" s="8"/>
      <c r="BP108" s="8"/>
      <c r="BQ108" s="8"/>
      <c r="BR108" s="8"/>
      <c r="BS108" s="8"/>
      <c r="BT108" s="8"/>
      <c r="BU108" s="8"/>
      <c r="BV108" s="8"/>
      <c r="BW108" s="8"/>
      <c r="BX108" s="8"/>
      <c r="BY108" s="8"/>
      <c r="BZ108" s="8"/>
      <c r="CA108" s="8"/>
      <c r="CB108" s="1"/>
      <c r="CC108" s="8"/>
      <c r="CD108" s="1"/>
      <c r="CE108" s="8"/>
      <c r="CF108" s="1"/>
      <c r="CG108" s="8"/>
      <c r="CH108" s="1"/>
    </row>
    <row r="109" spans="2:86" s="211" customFormat="1" ht="15.6" customHeight="1">
      <c r="B109" s="1"/>
      <c r="C109" s="1"/>
      <c r="D109" s="1"/>
      <c r="E109" s="1"/>
      <c r="F109" s="1"/>
      <c r="G109" s="1"/>
      <c r="H109" s="8"/>
      <c r="I109" s="8"/>
      <c r="J109" s="8"/>
      <c r="K109" s="8"/>
      <c r="L109" s="8"/>
      <c r="M109" s="8"/>
      <c r="N109" s="8"/>
      <c r="O109" s="8"/>
      <c r="P109" s="8"/>
      <c r="Q109" s="1"/>
      <c r="R109" s="1"/>
      <c r="S109" s="1"/>
      <c r="T109" s="1"/>
      <c r="U109" s="1"/>
      <c r="V109" s="8"/>
      <c r="W109" s="1"/>
      <c r="X109" s="1"/>
      <c r="Y109" s="8"/>
      <c r="Z109" s="8"/>
      <c r="AA109" s="8"/>
      <c r="AB109" s="8"/>
      <c r="AC109" s="8"/>
      <c r="AD109" s="8"/>
      <c r="AE109" s="8"/>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8"/>
      <c r="BH109" s="8"/>
      <c r="BI109" s="8"/>
      <c r="BJ109" s="8"/>
      <c r="BK109" s="8"/>
      <c r="BL109" s="8"/>
      <c r="BM109" s="8"/>
      <c r="BN109" s="8"/>
      <c r="BO109" s="8"/>
      <c r="BP109" s="8"/>
      <c r="BQ109" s="8"/>
      <c r="BR109" s="8"/>
      <c r="BS109" s="8"/>
      <c r="BT109" s="8"/>
      <c r="BU109" s="8"/>
      <c r="BV109" s="8"/>
      <c r="BW109" s="8"/>
      <c r="BX109" s="8"/>
      <c r="BY109" s="8"/>
      <c r="BZ109" s="8"/>
      <c r="CA109" s="8"/>
      <c r="CB109" s="1"/>
      <c r="CC109" s="8"/>
      <c r="CD109" s="1"/>
      <c r="CE109" s="8"/>
      <c r="CF109" s="1"/>
      <c r="CG109" s="8"/>
      <c r="CH109" s="1"/>
    </row>
    <row r="110" spans="2:86" ht="13.9">
      <c r="B110" s="1"/>
      <c r="C110" s="1"/>
      <c r="D110" s="1"/>
      <c r="E110" s="1"/>
      <c r="F110" s="1"/>
      <c r="G110" s="1"/>
      <c r="H110" s="8"/>
      <c r="I110" s="8"/>
      <c r="J110" s="8"/>
      <c r="K110" s="8"/>
      <c r="L110" s="8"/>
      <c r="M110" s="8"/>
      <c r="N110" s="8"/>
      <c r="O110" s="8"/>
      <c r="P110" s="8"/>
      <c r="Q110" s="1"/>
      <c r="R110" s="1"/>
      <c r="S110" s="1"/>
      <c r="T110" s="1"/>
      <c r="U110" s="1"/>
      <c r="V110" s="8"/>
      <c r="W110" s="1"/>
      <c r="X110" s="1"/>
      <c r="Y110" s="8"/>
      <c r="Z110" s="8"/>
      <c r="AA110" s="8"/>
      <c r="AB110" s="8"/>
      <c r="AC110" s="8"/>
      <c r="AD110" s="8"/>
      <c r="AE110" s="8"/>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8"/>
      <c r="BH110" s="8"/>
      <c r="BI110" s="8"/>
      <c r="BJ110" s="8"/>
      <c r="BK110" s="8"/>
      <c r="BL110" s="8"/>
      <c r="BM110" s="8"/>
      <c r="BN110" s="8"/>
      <c r="BO110" s="8"/>
      <c r="BP110" s="8"/>
      <c r="BQ110" s="8"/>
      <c r="BR110" s="8"/>
      <c r="BS110" s="8"/>
      <c r="BT110" s="8"/>
      <c r="BU110" s="8"/>
      <c r="BV110" s="8"/>
      <c r="BW110" s="8"/>
      <c r="BX110" s="8"/>
      <c r="BY110" s="8"/>
      <c r="BZ110" s="8"/>
      <c r="CA110" s="8"/>
      <c r="CB110" s="1"/>
      <c r="CC110" s="8"/>
      <c r="CD110" s="1"/>
      <c r="CE110" s="8"/>
      <c r="CF110" s="1"/>
      <c r="CG110" s="8"/>
      <c r="CH110" s="1"/>
    </row>
    <row r="111" spans="2:86" s="211" customFormat="1" ht="13.9">
      <c r="B111" s="1"/>
      <c r="C111" s="1"/>
      <c r="D111" s="1"/>
      <c r="E111" s="1"/>
      <c r="F111" s="1"/>
      <c r="G111" s="1"/>
      <c r="H111" s="8"/>
      <c r="I111" s="8"/>
      <c r="J111" s="8"/>
      <c r="K111" s="8"/>
      <c r="L111" s="8"/>
      <c r="M111" s="8"/>
      <c r="N111" s="8"/>
      <c r="O111" s="8"/>
      <c r="P111" s="8"/>
      <c r="Q111" s="1"/>
      <c r="R111" s="1"/>
      <c r="S111" s="1"/>
      <c r="T111" s="1"/>
      <c r="U111" s="1"/>
      <c r="V111" s="8"/>
      <c r="W111" s="1"/>
      <c r="X111" s="1"/>
      <c r="Y111" s="8"/>
      <c r="Z111" s="8"/>
      <c r="AA111" s="8"/>
      <c r="AB111" s="8"/>
      <c r="AC111" s="8"/>
      <c r="AD111" s="8"/>
      <c r="AE111" s="8"/>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8"/>
      <c r="BW111" s="8"/>
      <c r="BX111" s="8"/>
      <c r="BY111" s="8"/>
      <c r="BZ111" s="8"/>
      <c r="CA111" s="8"/>
      <c r="CB111" s="1"/>
      <c r="CC111" s="8"/>
      <c r="CD111" s="1"/>
      <c r="CE111" s="8"/>
      <c r="CF111" s="1"/>
      <c r="CG111" s="8"/>
      <c r="CH111" s="1"/>
    </row>
    <row r="112" spans="2:86" s="211" customFormat="1" ht="19.149999999999999" thickBot="1">
      <c r="B112" s="60" t="s">
        <v>212</v>
      </c>
      <c r="C112" s="60"/>
      <c r="D112" s="1"/>
      <c r="E112" s="1"/>
      <c r="F112" s="8"/>
      <c r="G112" s="8"/>
      <c r="H112" s="8"/>
      <c r="I112" s="8"/>
      <c r="J112" s="8"/>
      <c r="K112" s="8"/>
      <c r="L112" s="8"/>
      <c r="M112" s="8"/>
      <c r="N112" s="8"/>
      <c r="O112" s="8"/>
      <c r="P112" s="8"/>
      <c r="Q112" s="1"/>
      <c r="R112" s="1"/>
      <c r="S112" s="1"/>
      <c r="T112" s="1"/>
      <c r="U112" s="1"/>
      <c r="V112" s="8"/>
      <c r="W112" s="1"/>
      <c r="X112" s="1"/>
      <c r="Y112" s="8"/>
      <c r="Z112" s="8"/>
      <c r="AA112" s="8"/>
      <c r="AB112" s="8"/>
      <c r="AC112" s="8"/>
      <c r="AD112" s="8"/>
      <c r="AE112" s="8"/>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8"/>
      <c r="BW112" s="8"/>
      <c r="BX112" s="8"/>
      <c r="BY112" s="8"/>
      <c r="BZ112" s="8"/>
      <c r="CA112" s="8"/>
      <c r="CB112" s="1"/>
      <c r="CC112" s="8"/>
      <c r="CD112" s="1"/>
      <c r="CE112" s="8"/>
      <c r="CF112" s="1"/>
      <c r="CG112" s="8"/>
      <c r="CH112" s="1"/>
    </row>
    <row r="113" spans="2:86" s="211" customFormat="1" ht="62.65" customHeight="1" thickBot="1">
      <c r="B113" s="83" t="s">
        <v>38</v>
      </c>
      <c r="C113" s="317" t="s">
        <v>39</v>
      </c>
      <c r="D113" s="318"/>
      <c r="E113" s="319" t="s">
        <v>40</v>
      </c>
      <c r="F113" s="320"/>
      <c r="G113" s="321"/>
      <c r="H113" s="83" t="s">
        <v>213</v>
      </c>
      <c r="I113" s="83" t="s">
        <v>214</v>
      </c>
      <c r="J113" s="83" t="s">
        <v>77</v>
      </c>
      <c r="K113" s="83" t="s">
        <v>215</v>
      </c>
      <c r="L113" s="8"/>
      <c r="M113" s="8"/>
      <c r="N113" s="8"/>
      <c r="O113" s="8"/>
      <c r="P113" s="8"/>
      <c r="Q113" s="1"/>
      <c r="R113" s="1"/>
      <c r="S113" s="1"/>
      <c r="T113" s="1"/>
      <c r="U113" s="1"/>
      <c r="V113" s="8"/>
      <c r="W113" s="1"/>
      <c r="X113" s="1"/>
      <c r="Y113" s="8"/>
      <c r="Z113" s="8"/>
      <c r="AA113" s="8"/>
      <c r="AB113" s="8"/>
      <c r="AC113" s="8"/>
      <c r="AD113" s="8"/>
      <c r="AE113" s="8"/>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8"/>
      <c r="BW113" s="8"/>
      <c r="BX113" s="8"/>
      <c r="BY113" s="8"/>
      <c r="BZ113" s="8"/>
      <c r="CA113" s="8"/>
      <c r="CB113" s="1"/>
      <c r="CC113" s="8"/>
      <c r="CD113" s="1"/>
      <c r="CE113" s="8"/>
      <c r="CF113" s="1"/>
      <c r="CG113" s="8"/>
      <c r="CH113" s="1"/>
    </row>
    <row r="114" spans="2:86" s="211" customFormat="1" ht="16.899999999999999" thickBot="1">
      <c r="B114" s="291">
        <v>1</v>
      </c>
      <c r="C114" s="337" t="s">
        <v>102</v>
      </c>
      <c r="D114" s="338"/>
      <c r="E114" s="212" t="s">
        <v>103</v>
      </c>
      <c r="F114" s="385"/>
      <c r="G114" s="213"/>
      <c r="H114" s="86" t="str">
        <f t="shared" ref="H114:H141" si="23">AU3</f>
        <v>---</v>
      </c>
      <c r="I114" s="86" t="str">
        <f t="shared" ref="I114:I141" si="24">AS3</f>
        <v>---</v>
      </c>
      <c r="J114" s="86" t="str">
        <f t="shared" ref="J114:J141" si="25">AW3</f>
        <v>---</v>
      </c>
      <c r="K114" s="86" t="str">
        <f t="shared" ref="K114:K141" si="26">RIGHT(AX3,6)</f>
        <v>---</v>
      </c>
      <c r="L114" s="8"/>
      <c r="M114" s="8"/>
      <c r="N114" s="8"/>
      <c r="O114" s="8"/>
      <c r="P114" s="8"/>
      <c r="Q114" s="1"/>
      <c r="R114" s="1"/>
      <c r="S114" s="1"/>
      <c r="T114" s="1"/>
      <c r="U114" s="1"/>
      <c r="V114" s="8"/>
      <c r="W114" s="1"/>
      <c r="X114" s="1"/>
      <c r="Y114" s="8"/>
      <c r="Z114" s="8"/>
      <c r="AA114" s="8"/>
      <c r="AB114" s="8"/>
      <c r="AC114" s="8"/>
      <c r="AD114" s="8"/>
      <c r="AE114" s="8"/>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8"/>
      <c r="BW114" s="8"/>
      <c r="BX114" s="8"/>
      <c r="BY114" s="8"/>
      <c r="BZ114" s="8"/>
      <c r="CA114" s="8"/>
      <c r="CB114" s="1"/>
      <c r="CC114" s="8"/>
      <c r="CD114" s="1"/>
      <c r="CE114" s="8"/>
      <c r="CF114" s="1"/>
      <c r="CG114" s="8"/>
      <c r="CH114" s="1"/>
    </row>
    <row r="115" spans="2:86" s="211" customFormat="1" ht="15.6" customHeight="1" thickBot="1">
      <c r="B115" s="292"/>
      <c r="C115" s="339"/>
      <c r="D115" s="340"/>
      <c r="E115" s="212" t="s">
        <v>108</v>
      </c>
      <c r="F115" s="385"/>
      <c r="G115" s="214"/>
      <c r="H115" s="86" t="str">
        <f t="shared" si="23"/>
        <v>---</v>
      </c>
      <c r="I115" s="86" t="str">
        <f t="shared" si="24"/>
        <v>---</v>
      </c>
      <c r="J115" s="86" t="str">
        <f t="shared" si="25"/>
        <v>---</v>
      </c>
      <c r="K115" s="86" t="str">
        <f t="shared" si="26"/>
        <v>---</v>
      </c>
      <c r="L115" s="8"/>
      <c r="M115" s="8"/>
      <c r="N115" s="8"/>
      <c r="O115" s="8"/>
      <c r="P115" s="8"/>
      <c r="Q115" s="1"/>
      <c r="R115" s="1"/>
      <c r="S115" s="1"/>
      <c r="T115" s="1"/>
      <c r="U115" s="1"/>
      <c r="V115" s="8"/>
      <c r="W115" s="1"/>
      <c r="X115" s="1"/>
      <c r="Y115" s="8"/>
      <c r="Z115" s="8"/>
      <c r="AA115" s="8"/>
      <c r="AB115" s="8"/>
      <c r="AC115" s="8"/>
      <c r="AD115" s="8"/>
      <c r="AE115" s="8"/>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8"/>
      <c r="BW115" s="8"/>
      <c r="BX115" s="8"/>
      <c r="BY115" s="8"/>
      <c r="BZ115" s="8"/>
      <c r="CA115" s="8"/>
      <c r="CB115" s="1"/>
      <c r="CC115" s="8"/>
      <c r="CD115" s="1"/>
      <c r="CE115" s="8"/>
      <c r="CF115" s="1"/>
      <c r="CG115" s="8"/>
      <c r="CH115" s="1"/>
    </row>
    <row r="116" spans="2:86" s="211" customFormat="1" ht="15.6" customHeight="1" thickBot="1">
      <c r="B116" s="292"/>
      <c r="C116" s="337" t="s">
        <v>231</v>
      </c>
      <c r="D116" s="338"/>
      <c r="E116" s="212" t="s">
        <v>111</v>
      </c>
      <c r="F116" s="385"/>
      <c r="G116" s="214"/>
      <c r="H116" s="86" t="str">
        <f t="shared" si="23"/>
        <v>---</v>
      </c>
      <c r="I116" s="86" t="str">
        <f t="shared" si="24"/>
        <v>---</v>
      </c>
      <c r="J116" s="86" t="str">
        <f t="shared" si="25"/>
        <v>---</v>
      </c>
      <c r="K116" s="86" t="str">
        <f t="shared" si="26"/>
        <v>---</v>
      </c>
      <c r="L116" s="8"/>
      <c r="M116" s="8"/>
      <c r="N116" s="8"/>
      <c r="O116" s="8"/>
      <c r="P116" s="8"/>
      <c r="Q116" s="1"/>
      <c r="R116" s="1"/>
      <c r="S116" s="1"/>
      <c r="T116" s="1"/>
      <c r="U116" s="1"/>
      <c r="V116" s="8"/>
      <c r="W116" s="1"/>
      <c r="X116" s="1"/>
      <c r="Y116" s="8"/>
      <c r="Z116" s="8"/>
      <c r="AA116" s="8"/>
      <c r="AB116" s="8"/>
      <c r="AC116" s="8"/>
      <c r="AD116" s="8"/>
      <c r="AE116" s="8"/>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8"/>
      <c r="BW116" s="8"/>
      <c r="BX116" s="8"/>
      <c r="BY116" s="8"/>
      <c r="BZ116" s="8"/>
      <c r="CA116" s="8"/>
      <c r="CB116" s="1"/>
      <c r="CC116" s="8"/>
      <c r="CD116" s="1"/>
      <c r="CE116" s="8"/>
      <c r="CF116" s="1"/>
      <c r="CG116" s="8"/>
      <c r="CH116" s="1"/>
    </row>
    <row r="117" spans="2:86" s="211" customFormat="1" ht="15.6" customHeight="1" thickBot="1">
      <c r="B117" s="292"/>
      <c r="C117" s="339"/>
      <c r="D117" s="340"/>
      <c r="E117" s="212" t="s">
        <v>114</v>
      </c>
      <c r="F117" s="385"/>
      <c r="G117" s="214"/>
      <c r="H117" s="86" t="str">
        <f t="shared" si="23"/>
        <v>---</v>
      </c>
      <c r="I117" s="86" t="str">
        <f t="shared" si="24"/>
        <v>---</v>
      </c>
      <c r="J117" s="86" t="str">
        <f t="shared" si="25"/>
        <v>---</v>
      </c>
      <c r="K117" s="86" t="str">
        <f t="shared" si="26"/>
        <v>---</v>
      </c>
      <c r="L117" s="8"/>
      <c r="M117" s="8"/>
      <c r="N117" s="8"/>
      <c r="O117" s="8"/>
      <c r="P117" s="8"/>
      <c r="Q117" s="1"/>
      <c r="R117" s="1"/>
      <c r="S117" s="1"/>
      <c r="T117" s="1"/>
      <c r="U117" s="1"/>
      <c r="V117" s="8"/>
      <c r="W117" s="1"/>
      <c r="X117" s="1"/>
      <c r="Y117" s="8"/>
      <c r="Z117" s="8"/>
      <c r="AA117" s="8"/>
      <c r="AB117" s="8"/>
      <c r="AC117" s="8"/>
      <c r="AD117" s="8"/>
      <c r="AE117" s="8"/>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8"/>
      <c r="BW117" s="8"/>
      <c r="BX117" s="8"/>
      <c r="BY117" s="8"/>
      <c r="BZ117" s="8"/>
      <c r="CA117" s="8"/>
      <c r="CB117" s="1"/>
      <c r="CC117" s="8"/>
      <c r="CD117" s="1"/>
      <c r="CE117" s="8"/>
      <c r="CF117" s="1"/>
      <c r="CG117" s="8"/>
      <c r="CH117" s="1"/>
    </row>
    <row r="118" spans="2:86" s="211" customFormat="1" ht="15.6" customHeight="1" thickBot="1">
      <c r="B118" s="292"/>
      <c r="C118" s="339"/>
      <c r="D118" s="340"/>
      <c r="E118" s="212" t="s">
        <v>116</v>
      </c>
      <c r="F118" s="385"/>
      <c r="G118" s="214"/>
      <c r="H118" s="86" t="str">
        <f t="shared" si="23"/>
        <v>---</v>
      </c>
      <c r="I118" s="86" t="str">
        <f t="shared" si="24"/>
        <v>---</v>
      </c>
      <c r="J118" s="86" t="str">
        <f t="shared" si="25"/>
        <v>---</v>
      </c>
      <c r="K118" s="86" t="str">
        <f t="shared" si="26"/>
        <v>---</v>
      </c>
      <c r="L118" s="8"/>
      <c r="M118" s="8"/>
      <c r="N118" s="8"/>
      <c r="O118" s="8"/>
      <c r="P118" s="8"/>
      <c r="Q118" s="1"/>
      <c r="R118" s="1"/>
      <c r="S118" s="1"/>
      <c r="T118" s="1"/>
      <c r="U118" s="1"/>
      <c r="V118" s="8"/>
      <c r="W118" s="1"/>
      <c r="X118" s="1"/>
      <c r="Y118" s="8"/>
      <c r="Z118" s="8"/>
      <c r="AA118" s="8"/>
      <c r="AB118" s="8"/>
      <c r="AC118" s="8"/>
      <c r="AD118" s="8"/>
      <c r="AE118" s="8"/>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8"/>
      <c r="BW118" s="8"/>
      <c r="BX118" s="8"/>
      <c r="BY118" s="8"/>
      <c r="BZ118" s="8"/>
      <c r="CA118" s="8"/>
      <c r="CB118" s="1"/>
      <c r="CC118" s="8"/>
      <c r="CD118" s="1"/>
      <c r="CE118" s="8"/>
      <c r="CF118" s="1"/>
      <c r="CG118" s="8"/>
      <c r="CH118" s="1"/>
    </row>
    <row r="119" spans="2:86" s="211" customFormat="1" ht="15.6" customHeight="1" thickBot="1">
      <c r="B119" s="292"/>
      <c r="C119" s="341"/>
      <c r="D119" s="342"/>
      <c r="E119" s="212" t="s">
        <v>118</v>
      </c>
      <c r="F119" s="385"/>
      <c r="G119" s="214"/>
      <c r="H119" s="86" t="str">
        <f t="shared" si="23"/>
        <v>---</v>
      </c>
      <c r="I119" s="86" t="str">
        <f t="shared" si="24"/>
        <v>---</v>
      </c>
      <c r="J119" s="86" t="str">
        <f t="shared" si="25"/>
        <v>---</v>
      </c>
      <c r="K119" s="86" t="str">
        <f t="shared" si="26"/>
        <v>---</v>
      </c>
      <c r="L119" s="8"/>
      <c r="M119" s="8"/>
      <c r="N119" s="8"/>
      <c r="O119" s="8"/>
      <c r="P119" s="8"/>
      <c r="Q119" s="1"/>
      <c r="R119" s="1"/>
      <c r="S119" s="1"/>
      <c r="T119" s="1"/>
      <c r="U119" s="1"/>
      <c r="V119" s="8"/>
      <c r="W119" s="1"/>
      <c r="X119" s="1"/>
      <c r="Y119" s="8"/>
      <c r="Z119" s="8"/>
      <c r="AA119" s="8"/>
      <c r="AB119" s="8"/>
      <c r="AC119" s="8"/>
      <c r="AD119" s="8"/>
      <c r="AE119" s="8"/>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8"/>
      <c r="BW119" s="8"/>
      <c r="BX119" s="8"/>
      <c r="BY119" s="8"/>
      <c r="BZ119" s="8"/>
      <c r="CA119" s="8"/>
      <c r="CB119" s="1"/>
      <c r="CC119" s="8"/>
      <c r="CD119" s="1"/>
      <c r="CE119" s="8"/>
      <c r="CF119" s="1"/>
      <c r="CG119" s="8"/>
      <c r="CH119" s="1"/>
    </row>
    <row r="120" spans="2:86" s="211" customFormat="1" ht="15.6" customHeight="1" thickBot="1">
      <c r="B120" s="292"/>
      <c r="C120" s="339" t="s">
        <v>232</v>
      </c>
      <c r="D120" s="340"/>
      <c r="E120" s="212" t="s">
        <v>233</v>
      </c>
      <c r="F120" s="385"/>
      <c r="G120" s="214"/>
      <c r="H120" s="86" t="str">
        <f t="shared" si="23"/>
        <v>---</v>
      </c>
      <c r="I120" s="86" t="str">
        <f t="shared" si="24"/>
        <v>---</v>
      </c>
      <c r="J120" s="86" t="str">
        <f t="shared" si="25"/>
        <v>---</v>
      </c>
      <c r="K120" s="86" t="str">
        <f t="shared" si="26"/>
        <v>---</v>
      </c>
      <c r="L120" s="8"/>
      <c r="M120" s="8"/>
      <c r="N120" s="8"/>
      <c r="O120" s="8"/>
      <c r="P120" s="8"/>
      <c r="Q120" s="1"/>
      <c r="R120" s="1"/>
      <c r="S120" s="1"/>
      <c r="T120" s="1"/>
      <c r="U120" s="1"/>
      <c r="V120" s="8"/>
      <c r="W120" s="1"/>
      <c r="X120" s="1"/>
      <c r="Y120" s="8"/>
      <c r="Z120" s="8"/>
      <c r="AA120" s="8"/>
      <c r="AB120" s="8"/>
      <c r="AC120" s="8"/>
      <c r="AD120" s="8"/>
      <c r="AE120" s="8"/>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8"/>
      <c r="BW120" s="8"/>
      <c r="BX120" s="8"/>
      <c r="BY120" s="8"/>
      <c r="BZ120" s="8"/>
      <c r="CA120" s="8"/>
      <c r="CB120" s="1"/>
      <c r="CC120" s="8"/>
      <c r="CD120" s="1"/>
      <c r="CE120" s="8"/>
      <c r="CF120" s="1"/>
      <c r="CG120" s="8"/>
      <c r="CH120" s="1"/>
    </row>
    <row r="121" spans="2:86" s="211" customFormat="1" ht="15.6" customHeight="1" thickBot="1">
      <c r="B121" s="292"/>
      <c r="C121" s="339"/>
      <c r="D121" s="340"/>
      <c r="E121" s="212" t="s">
        <v>235</v>
      </c>
      <c r="F121" s="385"/>
      <c r="G121" s="214"/>
      <c r="H121" s="86" t="str">
        <f t="shared" si="23"/>
        <v>---</v>
      </c>
      <c r="I121" s="86" t="str">
        <f t="shared" si="24"/>
        <v>---</v>
      </c>
      <c r="J121" s="86" t="str">
        <f t="shared" si="25"/>
        <v>---</v>
      </c>
      <c r="K121" s="86" t="str">
        <f t="shared" si="26"/>
        <v>---</v>
      </c>
      <c r="L121" s="8"/>
      <c r="M121" s="8"/>
      <c r="N121" s="8"/>
      <c r="O121" s="8"/>
      <c r="P121" s="8"/>
      <c r="Q121" s="1"/>
      <c r="R121" s="1"/>
      <c r="S121" s="1"/>
      <c r="T121" s="1"/>
      <c r="U121" s="1"/>
      <c r="V121" s="8"/>
      <c r="W121" s="1"/>
      <c r="X121" s="1"/>
      <c r="Y121" s="8"/>
      <c r="Z121" s="8"/>
      <c r="AA121" s="8"/>
      <c r="AB121" s="8"/>
      <c r="AC121" s="8"/>
      <c r="AD121" s="8"/>
      <c r="AE121" s="8"/>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8"/>
      <c r="BW121" s="8"/>
      <c r="BX121" s="8"/>
      <c r="BY121" s="8"/>
      <c r="BZ121" s="8"/>
      <c r="CA121" s="8"/>
      <c r="CB121" s="1"/>
      <c r="CC121" s="8"/>
      <c r="CD121" s="1"/>
      <c r="CE121" s="8"/>
      <c r="CF121" s="1"/>
      <c r="CG121" s="8"/>
      <c r="CH121" s="1"/>
    </row>
    <row r="122" spans="2:86" s="211" customFormat="1" ht="15.6" customHeight="1" thickBot="1">
      <c r="B122" s="293"/>
      <c r="C122" s="341"/>
      <c r="D122" s="342"/>
      <c r="E122" s="212" t="s">
        <v>237</v>
      </c>
      <c r="F122" s="385"/>
      <c r="G122" s="214"/>
      <c r="H122" s="86" t="str">
        <f t="shared" si="23"/>
        <v>---</v>
      </c>
      <c r="I122" s="86" t="str">
        <f t="shared" si="24"/>
        <v>---</v>
      </c>
      <c r="J122" s="86" t="str">
        <f t="shared" si="25"/>
        <v>---</v>
      </c>
      <c r="K122" s="86" t="str">
        <f t="shared" si="26"/>
        <v>---</v>
      </c>
      <c r="L122" s="8"/>
      <c r="M122" s="8"/>
      <c r="N122" s="8"/>
      <c r="O122" s="8"/>
      <c r="P122" s="8"/>
      <c r="Q122" s="1"/>
      <c r="R122" s="1"/>
      <c r="S122" s="1"/>
      <c r="T122" s="1"/>
      <c r="U122" s="1"/>
      <c r="V122" s="8"/>
      <c r="W122" s="1"/>
      <c r="X122" s="1"/>
      <c r="Y122" s="8"/>
      <c r="Z122" s="8"/>
      <c r="AA122" s="8"/>
      <c r="AB122" s="8"/>
      <c r="AC122" s="8"/>
      <c r="AD122" s="8"/>
      <c r="AE122" s="8"/>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8"/>
      <c r="BW122" s="8"/>
      <c r="BX122" s="8"/>
      <c r="BY122" s="8"/>
      <c r="BZ122" s="8"/>
      <c r="CA122" s="8"/>
      <c r="CB122" s="1"/>
      <c r="CC122" s="8"/>
      <c r="CD122" s="1"/>
      <c r="CE122" s="8"/>
      <c r="CF122" s="1"/>
      <c r="CG122" s="8"/>
      <c r="CH122" s="1"/>
    </row>
    <row r="123" spans="2:86" s="211" customFormat="1" ht="15.6" customHeight="1" thickBot="1">
      <c r="B123" s="292">
        <v>2</v>
      </c>
      <c r="C123" s="386" t="s">
        <v>120</v>
      </c>
      <c r="D123" s="387"/>
      <c r="E123" s="212" t="s">
        <v>121</v>
      </c>
      <c r="F123" s="388"/>
      <c r="G123" s="214"/>
      <c r="H123" s="86" t="str">
        <f t="shared" si="23"/>
        <v>---</v>
      </c>
      <c r="I123" s="86" t="str">
        <f t="shared" si="24"/>
        <v>---</v>
      </c>
      <c r="J123" s="86" t="str">
        <f t="shared" si="25"/>
        <v>---</v>
      </c>
      <c r="K123" s="86" t="str">
        <f t="shared" si="26"/>
        <v>---</v>
      </c>
      <c r="L123" s="8"/>
      <c r="M123" s="8"/>
      <c r="N123" s="8"/>
      <c r="O123" s="8"/>
      <c r="P123" s="8"/>
      <c r="Q123" s="1"/>
      <c r="R123" s="1"/>
      <c r="S123" s="1"/>
      <c r="T123" s="1"/>
      <c r="U123" s="1"/>
      <c r="V123" s="8"/>
      <c r="W123" s="1"/>
      <c r="X123" s="1"/>
      <c r="Y123" s="8"/>
      <c r="Z123" s="8"/>
      <c r="AA123" s="8"/>
      <c r="AB123" s="8"/>
      <c r="AC123" s="8"/>
      <c r="AD123" s="8"/>
      <c r="AE123" s="8"/>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8"/>
      <c r="BW123" s="8"/>
      <c r="BX123" s="8"/>
      <c r="BY123" s="8"/>
      <c r="BZ123" s="8"/>
      <c r="CA123" s="8"/>
      <c r="CB123" s="1"/>
      <c r="CC123" s="8"/>
      <c r="CD123" s="1"/>
      <c r="CE123" s="8"/>
      <c r="CF123" s="1"/>
      <c r="CG123" s="8"/>
      <c r="CH123" s="1"/>
    </row>
    <row r="124" spans="2:86" s="211" customFormat="1" ht="15.6" customHeight="1" thickBot="1">
      <c r="B124" s="292"/>
      <c r="C124" s="386"/>
      <c r="D124" s="387"/>
      <c r="E124" s="212" t="s">
        <v>240</v>
      </c>
      <c r="F124" s="388"/>
      <c r="G124" s="214"/>
      <c r="H124" s="86" t="str">
        <f t="shared" si="23"/>
        <v>---</v>
      </c>
      <c r="I124" s="86" t="str">
        <f t="shared" si="24"/>
        <v>---</v>
      </c>
      <c r="J124" s="86" t="str">
        <f t="shared" si="25"/>
        <v>---</v>
      </c>
      <c r="K124" s="86" t="str">
        <f t="shared" si="26"/>
        <v>---</v>
      </c>
      <c r="L124" s="8"/>
      <c r="M124" s="8"/>
      <c r="N124" s="8"/>
      <c r="O124" s="8"/>
      <c r="P124" s="8"/>
      <c r="Q124" s="1"/>
      <c r="R124" s="1"/>
      <c r="S124" s="1"/>
      <c r="T124" s="1"/>
      <c r="U124" s="1"/>
      <c r="V124" s="8"/>
      <c r="W124" s="1"/>
      <c r="X124" s="1"/>
      <c r="Y124" s="8"/>
      <c r="Z124" s="8"/>
      <c r="AA124" s="8"/>
      <c r="AB124" s="8"/>
      <c r="AC124" s="8"/>
      <c r="AD124" s="8"/>
      <c r="AE124" s="8"/>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8"/>
      <c r="BW124" s="8"/>
      <c r="BX124" s="8"/>
      <c r="BY124" s="8"/>
      <c r="BZ124" s="8"/>
      <c r="CA124" s="8"/>
      <c r="CB124" s="1"/>
      <c r="CC124" s="8"/>
      <c r="CD124" s="1"/>
      <c r="CE124" s="8"/>
      <c r="CF124" s="1"/>
      <c r="CG124" s="8"/>
      <c r="CH124" s="1"/>
    </row>
    <row r="125" spans="2:86" s="211" customFormat="1" ht="15.6" customHeight="1" thickBot="1">
      <c r="B125" s="292"/>
      <c r="C125" s="386"/>
      <c r="D125" s="387"/>
      <c r="E125" s="212" t="s">
        <v>125</v>
      </c>
      <c r="F125" s="388"/>
      <c r="G125" s="214"/>
      <c r="H125" s="86" t="str">
        <f t="shared" si="23"/>
        <v>---</v>
      </c>
      <c r="I125" s="86" t="str">
        <f t="shared" si="24"/>
        <v>---</v>
      </c>
      <c r="J125" s="86" t="str">
        <f t="shared" si="25"/>
        <v>---</v>
      </c>
      <c r="K125" s="86" t="str">
        <f t="shared" si="26"/>
        <v>---</v>
      </c>
      <c r="L125" s="8"/>
      <c r="M125" s="8"/>
      <c r="N125" s="8"/>
      <c r="O125" s="8"/>
      <c r="P125" s="8"/>
      <c r="Q125" s="1"/>
      <c r="R125" s="1"/>
      <c r="S125" s="1"/>
      <c r="T125" s="1"/>
      <c r="U125" s="1"/>
      <c r="V125" s="8"/>
      <c r="W125" s="1"/>
      <c r="X125" s="1"/>
      <c r="Y125" s="8"/>
      <c r="Z125" s="8"/>
      <c r="AA125" s="8"/>
      <c r="AB125" s="8"/>
      <c r="AC125" s="8"/>
      <c r="AD125" s="8"/>
      <c r="AE125" s="8"/>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8"/>
      <c r="BW125" s="8"/>
      <c r="BX125" s="8"/>
      <c r="BY125" s="8"/>
      <c r="BZ125" s="8"/>
      <c r="CA125" s="8"/>
      <c r="CB125" s="1"/>
      <c r="CC125" s="8"/>
      <c r="CD125" s="1"/>
      <c r="CE125" s="8"/>
      <c r="CF125" s="1"/>
      <c r="CG125" s="8"/>
      <c r="CH125" s="1"/>
    </row>
    <row r="126" spans="2:86" s="211" customFormat="1" ht="15.6" customHeight="1" thickBot="1">
      <c r="B126" s="292"/>
      <c r="C126" s="386" t="s">
        <v>127</v>
      </c>
      <c r="D126" s="387"/>
      <c r="E126" s="212" t="s">
        <v>128</v>
      </c>
      <c r="F126" s="388"/>
      <c r="G126" s="214"/>
      <c r="H126" s="86" t="str">
        <f t="shared" si="23"/>
        <v>---</v>
      </c>
      <c r="I126" s="86" t="str">
        <f t="shared" si="24"/>
        <v>---</v>
      </c>
      <c r="J126" s="86" t="str">
        <f t="shared" si="25"/>
        <v>---</v>
      </c>
      <c r="K126" s="86" t="str">
        <f t="shared" si="26"/>
        <v>---</v>
      </c>
      <c r="L126" s="8"/>
      <c r="M126" s="8"/>
      <c r="N126" s="8"/>
      <c r="O126" s="8"/>
      <c r="P126" s="8"/>
      <c r="Q126" s="1"/>
      <c r="R126" s="1"/>
      <c r="S126" s="1"/>
      <c r="T126" s="1"/>
      <c r="U126" s="1"/>
      <c r="V126" s="8"/>
      <c r="W126" s="1"/>
      <c r="X126" s="1"/>
      <c r="Y126" s="8"/>
      <c r="Z126" s="8"/>
      <c r="AA126" s="8"/>
      <c r="AB126" s="8"/>
      <c r="AC126" s="8"/>
      <c r="AD126" s="8"/>
      <c r="AE126" s="8"/>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8"/>
      <c r="BW126" s="8"/>
      <c r="BX126" s="8"/>
      <c r="BY126" s="8"/>
      <c r="BZ126" s="8"/>
      <c r="CA126" s="8"/>
      <c r="CB126" s="1"/>
      <c r="CC126" s="8"/>
      <c r="CD126" s="1"/>
      <c r="CE126" s="8"/>
      <c r="CF126" s="1"/>
      <c r="CG126" s="8"/>
      <c r="CH126" s="1"/>
    </row>
    <row r="127" spans="2:86" s="211" customFormat="1" ht="17.25" customHeight="1" thickBot="1">
      <c r="B127" s="292"/>
      <c r="C127" s="386"/>
      <c r="D127" s="387"/>
      <c r="E127" s="212" t="s">
        <v>130</v>
      </c>
      <c r="F127" s="388"/>
      <c r="G127" s="214"/>
      <c r="H127" s="86" t="str">
        <f t="shared" si="23"/>
        <v>---</v>
      </c>
      <c r="I127" s="86" t="str">
        <f t="shared" si="24"/>
        <v>---</v>
      </c>
      <c r="J127" s="86" t="str">
        <f t="shared" si="25"/>
        <v>---</v>
      </c>
      <c r="K127" s="86" t="str">
        <f t="shared" si="26"/>
        <v>---</v>
      </c>
      <c r="L127" s="8"/>
      <c r="M127" s="8"/>
      <c r="N127" s="8"/>
      <c r="O127" s="8"/>
      <c r="P127" s="8"/>
      <c r="Q127" s="1"/>
      <c r="R127" s="1"/>
      <c r="S127" s="1"/>
      <c r="T127" s="1"/>
      <c r="U127" s="1"/>
      <c r="V127" s="8"/>
      <c r="W127" s="1"/>
      <c r="X127" s="1"/>
      <c r="Y127" s="8"/>
      <c r="Z127" s="8"/>
      <c r="AA127" s="8"/>
      <c r="AB127" s="8"/>
      <c r="AC127" s="8"/>
      <c r="AD127" s="8"/>
      <c r="AE127" s="8"/>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8"/>
      <c r="BW127" s="8"/>
      <c r="BX127" s="8"/>
      <c r="BY127" s="8"/>
      <c r="BZ127" s="8"/>
      <c r="CA127" s="8"/>
      <c r="CB127" s="1"/>
      <c r="CC127" s="8"/>
      <c r="CD127" s="1"/>
      <c r="CE127" s="8"/>
      <c r="CF127" s="1"/>
      <c r="CG127" s="8"/>
      <c r="CH127" s="1"/>
    </row>
    <row r="128" spans="2:86" s="211" customFormat="1" ht="15.6" customHeight="1" thickBot="1">
      <c r="B128" s="292"/>
      <c r="C128" s="386"/>
      <c r="D128" s="387"/>
      <c r="E128" s="212" t="s">
        <v>132</v>
      </c>
      <c r="F128" s="388"/>
      <c r="G128" s="214"/>
      <c r="H128" s="86" t="str">
        <f t="shared" si="23"/>
        <v>---</v>
      </c>
      <c r="I128" s="86" t="str">
        <f t="shared" si="24"/>
        <v>---</v>
      </c>
      <c r="J128" s="86" t="str">
        <f t="shared" si="25"/>
        <v>---</v>
      </c>
      <c r="K128" s="86" t="str">
        <f t="shared" si="26"/>
        <v>---</v>
      </c>
      <c r="L128" s="8"/>
      <c r="M128" s="8"/>
      <c r="N128" s="8"/>
      <c r="O128" s="8"/>
      <c r="P128" s="8"/>
      <c r="Q128" s="1"/>
      <c r="R128" s="1"/>
      <c r="S128" s="1"/>
      <c r="T128" s="1"/>
      <c r="U128" s="1"/>
      <c r="V128" s="8"/>
      <c r="W128" s="1"/>
      <c r="X128" s="1"/>
      <c r="Y128" s="8"/>
      <c r="Z128" s="8"/>
      <c r="AA128" s="8"/>
      <c r="AB128" s="8"/>
      <c r="AC128" s="8"/>
      <c r="AD128" s="8"/>
      <c r="AE128" s="8"/>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8"/>
      <c r="BW128" s="8"/>
      <c r="BX128" s="8"/>
      <c r="BY128" s="8"/>
      <c r="BZ128" s="8"/>
      <c r="CA128" s="8"/>
      <c r="CB128" s="1"/>
      <c r="CC128" s="8"/>
      <c r="CD128" s="1"/>
      <c r="CE128" s="8"/>
      <c r="CF128" s="1"/>
      <c r="CG128" s="8"/>
      <c r="CH128" s="1"/>
    </row>
    <row r="129" spans="2:86" s="211" customFormat="1" ht="15.6" customHeight="1" thickBot="1">
      <c r="B129" s="292"/>
      <c r="C129" s="386" t="s">
        <v>134</v>
      </c>
      <c r="D129" s="387"/>
      <c r="E129" s="212" t="s">
        <v>135</v>
      </c>
      <c r="F129" s="388"/>
      <c r="G129" s="214"/>
      <c r="H129" s="86" t="str">
        <f t="shared" si="23"/>
        <v>---</v>
      </c>
      <c r="I129" s="86" t="str">
        <f t="shared" si="24"/>
        <v>---</v>
      </c>
      <c r="J129" s="86" t="str">
        <f t="shared" si="25"/>
        <v>---</v>
      </c>
      <c r="K129" s="86" t="str">
        <f t="shared" si="26"/>
        <v>---</v>
      </c>
      <c r="L129" s="8"/>
      <c r="M129" s="8"/>
      <c r="N129" s="8"/>
      <c r="O129" s="8"/>
      <c r="P129" s="8"/>
      <c r="Q129" s="1"/>
      <c r="R129" s="1"/>
      <c r="S129" s="1"/>
      <c r="T129" s="1"/>
      <c r="U129" s="1"/>
      <c r="V129" s="8"/>
      <c r="W129" s="1"/>
      <c r="X129" s="1"/>
      <c r="Y129" s="8"/>
      <c r="Z129" s="8"/>
      <c r="AA129" s="8"/>
      <c r="AB129" s="8"/>
      <c r="AC129" s="8"/>
      <c r="AD129" s="8"/>
      <c r="AE129" s="8"/>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8"/>
      <c r="BW129" s="8"/>
      <c r="BX129" s="8"/>
      <c r="BY129" s="8"/>
      <c r="BZ129" s="8"/>
      <c r="CA129" s="8"/>
      <c r="CB129" s="1"/>
      <c r="CC129" s="8"/>
      <c r="CD129" s="1"/>
      <c r="CE129" s="8"/>
      <c r="CF129" s="1"/>
      <c r="CG129" s="8"/>
      <c r="CH129" s="1"/>
    </row>
    <row r="130" spans="2:86" s="211" customFormat="1" ht="15.6" customHeight="1" thickBot="1">
      <c r="B130" s="292"/>
      <c r="C130" s="386"/>
      <c r="D130" s="387"/>
      <c r="E130" s="212" t="s">
        <v>137</v>
      </c>
      <c r="F130" s="388"/>
      <c r="G130" s="214"/>
      <c r="H130" s="86" t="str">
        <f t="shared" si="23"/>
        <v>---</v>
      </c>
      <c r="I130" s="86" t="str">
        <f t="shared" si="24"/>
        <v>---</v>
      </c>
      <c r="J130" s="86" t="str">
        <f t="shared" si="25"/>
        <v>---</v>
      </c>
      <c r="K130" s="86" t="str">
        <f t="shared" si="26"/>
        <v>---</v>
      </c>
      <c r="L130" s="8"/>
      <c r="M130" s="8"/>
      <c r="N130" s="8"/>
      <c r="O130" s="8"/>
      <c r="P130" s="8"/>
      <c r="Q130" s="1"/>
      <c r="R130" s="1"/>
      <c r="S130" s="1"/>
      <c r="T130" s="1"/>
      <c r="U130" s="1"/>
      <c r="V130" s="8"/>
      <c r="W130" s="1"/>
      <c r="X130" s="1"/>
      <c r="Y130" s="8"/>
      <c r="Z130" s="8"/>
      <c r="AA130" s="8"/>
      <c r="AB130" s="8"/>
      <c r="AC130" s="8"/>
      <c r="AD130" s="8"/>
      <c r="AE130" s="8"/>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8"/>
      <c r="BW130" s="8"/>
      <c r="BX130" s="8"/>
      <c r="BY130" s="8"/>
      <c r="BZ130" s="8"/>
      <c r="CA130" s="8"/>
      <c r="CB130" s="1"/>
      <c r="CC130" s="8"/>
      <c r="CD130" s="1"/>
      <c r="CE130" s="8"/>
      <c r="CF130" s="1"/>
      <c r="CG130" s="8"/>
      <c r="CH130" s="1"/>
    </row>
    <row r="131" spans="2:86" s="211" customFormat="1" ht="15.6" customHeight="1" thickBot="1">
      <c r="B131" s="292"/>
      <c r="C131" s="386"/>
      <c r="D131" s="387"/>
      <c r="E131" s="212" t="s">
        <v>139</v>
      </c>
      <c r="F131" s="388"/>
      <c r="G131" s="214"/>
      <c r="H131" s="86" t="str">
        <f t="shared" si="23"/>
        <v>---</v>
      </c>
      <c r="I131" s="86" t="str">
        <f t="shared" si="24"/>
        <v>---</v>
      </c>
      <c r="J131" s="86" t="str">
        <f t="shared" si="25"/>
        <v>---</v>
      </c>
      <c r="K131" s="86" t="str">
        <f t="shared" si="26"/>
        <v>---</v>
      </c>
      <c r="L131" s="8"/>
      <c r="M131" s="8"/>
      <c r="N131" s="8"/>
      <c r="O131" s="8"/>
      <c r="P131" s="8"/>
      <c r="Q131" s="1"/>
      <c r="R131" s="1"/>
      <c r="S131" s="1"/>
      <c r="T131" s="1"/>
      <c r="U131" s="1"/>
      <c r="V131" s="8"/>
      <c r="W131" s="1"/>
      <c r="X131" s="1"/>
      <c r="Y131" s="8"/>
      <c r="Z131" s="8"/>
      <c r="AA131" s="8"/>
      <c r="AB131" s="8"/>
      <c r="AC131" s="8"/>
      <c r="AD131" s="8"/>
      <c r="AE131" s="8"/>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8"/>
      <c r="BW131" s="8"/>
      <c r="BX131" s="8"/>
      <c r="BY131" s="8"/>
      <c r="BZ131" s="8"/>
      <c r="CA131" s="8"/>
      <c r="CB131" s="1"/>
      <c r="CC131" s="8"/>
      <c r="CD131" s="1"/>
      <c r="CE131" s="8"/>
      <c r="CF131" s="1"/>
      <c r="CG131" s="8"/>
      <c r="CH131" s="1"/>
    </row>
    <row r="132" spans="2:86" s="211" customFormat="1" ht="15.6" customHeight="1" thickBot="1">
      <c r="B132" s="292"/>
      <c r="C132" s="386" t="s">
        <v>141</v>
      </c>
      <c r="D132" s="387"/>
      <c r="E132" s="212" t="s">
        <v>142</v>
      </c>
      <c r="F132" s="388"/>
      <c r="G132" s="214"/>
      <c r="H132" s="86" t="str">
        <f t="shared" si="23"/>
        <v>---</v>
      </c>
      <c r="I132" s="86" t="str">
        <f t="shared" si="24"/>
        <v>---</v>
      </c>
      <c r="J132" s="86" t="str">
        <f t="shared" si="25"/>
        <v>---</v>
      </c>
      <c r="K132" s="86" t="str">
        <f t="shared" si="26"/>
        <v>---</v>
      </c>
      <c r="L132" s="8"/>
      <c r="M132" s="8"/>
      <c r="N132" s="8"/>
      <c r="O132" s="8"/>
      <c r="P132" s="8"/>
      <c r="Q132" s="1"/>
      <c r="R132" s="1"/>
      <c r="S132" s="1"/>
      <c r="T132" s="1"/>
      <c r="U132" s="1"/>
      <c r="V132" s="8"/>
      <c r="W132" s="1"/>
      <c r="X132" s="1"/>
      <c r="Y132" s="8"/>
      <c r="Z132" s="8"/>
      <c r="AA132" s="8"/>
      <c r="AB132" s="8"/>
      <c r="AC132" s="8"/>
      <c r="AD132" s="8"/>
      <c r="AE132" s="8"/>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8"/>
      <c r="BW132" s="8"/>
      <c r="BX132" s="8"/>
      <c r="BY132" s="8"/>
      <c r="BZ132" s="8"/>
      <c r="CA132" s="8"/>
      <c r="CB132" s="1"/>
      <c r="CC132" s="8"/>
      <c r="CD132" s="1"/>
      <c r="CE132" s="8"/>
      <c r="CF132" s="1"/>
      <c r="CG132" s="8"/>
      <c r="CH132" s="1"/>
    </row>
    <row r="133" spans="2:86" s="211" customFormat="1" ht="15.6" customHeight="1" thickBot="1">
      <c r="B133" s="292"/>
      <c r="C133" s="386"/>
      <c r="D133" s="387"/>
      <c r="E133" s="212" t="s">
        <v>144</v>
      </c>
      <c r="F133" s="388"/>
      <c r="G133" s="214"/>
      <c r="H133" s="86" t="str">
        <f t="shared" si="23"/>
        <v>---</v>
      </c>
      <c r="I133" s="86" t="str">
        <f t="shared" si="24"/>
        <v>---</v>
      </c>
      <c r="J133" s="86" t="str">
        <f t="shared" si="25"/>
        <v>---</v>
      </c>
      <c r="K133" s="86" t="str">
        <f t="shared" si="26"/>
        <v>---</v>
      </c>
      <c r="L133" s="8"/>
      <c r="M133" s="8"/>
      <c r="N133" s="8"/>
      <c r="O133" s="8"/>
      <c r="P133" s="8"/>
      <c r="Q133" s="1"/>
      <c r="R133" s="1"/>
      <c r="S133" s="1"/>
      <c r="T133" s="1"/>
      <c r="U133" s="1"/>
      <c r="V133" s="8"/>
      <c r="W133" s="1"/>
      <c r="X133" s="1"/>
      <c r="Y133" s="8"/>
      <c r="Z133" s="8"/>
      <c r="AA133" s="8"/>
      <c r="AB133" s="8"/>
      <c r="AC133" s="8"/>
      <c r="AD133" s="8"/>
      <c r="AE133" s="8"/>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8"/>
      <c r="BW133" s="8"/>
      <c r="BX133" s="8"/>
      <c r="BY133" s="8"/>
      <c r="BZ133" s="8"/>
      <c r="CA133" s="8"/>
      <c r="CB133" s="1"/>
      <c r="CC133" s="8"/>
      <c r="CD133" s="1"/>
      <c r="CE133" s="8"/>
      <c r="CF133" s="1"/>
      <c r="CG133" s="8"/>
      <c r="CH133" s="1"/>
    </row>
    <row r="134" spans="2:86" s="211" customFormat="1" ht="15.6" customHeight="1" thickBot="1">
      <c r="B134" s="293"/>
      <c r="C134" s="386"/>
      <c r="D134" s="387"/>
      <c r="E134" s="212" t="s">
        <v>146</v>
      </c>
      <c r="F134" s="388"/>
      <c r="G134" s="214"/>
      <c r="H134" s="86" t="str">
        <f t="shared" si="23"/>
        <v>---</v>
      </c>
      <c r="I134" s="86" t="str">
        <f t="shared" si="24"/>
        <v>---</v>
      </c>
      <c r="J134" s="86" t="str">
        <f t="shared" si="25"/>
        <v>---</v>
      </c>
      <c r="K134" s="86" t="str">
        <f t="shared" si="26"/>
        <v>---</v>
      </c>
      <c r="L134" s="8"/>
      <c r="M134" s="8"/>
      <c r="N134" s="8"/>
      <c r="O134" s="8"/>
      <c r="P134" s="8"/>
      <c r="Q134" s="1"/>
      <c r="R134" s="1"/>
      <c r="S134" s="1"/>
      <c r="T134" s="1"/>
      <c r="U134" s="1"/>
      <c r="V134" s="8"/>
      <c r="W134" s="1"/>
      <c r="X134" s="1"/>
      <c r="Y134" s="8"/>
      <c r="Z134" s="8"/>
      <c r="AA134" s="8"/>
      <c r="AB134" s="8"/>
      <c r="AC134" s="8"/>
      <c r="AD134" s="8"/>
      <c r="AE134" s="8"/>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8"/>
      <c r="BW134" s="8"/>
      <c r="BX134" s="8"/>
      <c r="BY134" s="8"/>
      <c r="BZ134" s="8"/>
      <c r="CA134" s="8"/>
      <c r="CB134" s="1"/>
      <c r="CC134" s="8"/>
      <c r="CD134" s="1"/>
      <c r="CE134" s="8"/>
      <c r="CF134" s="1"/>
      <c r="CG134" s="8"/>
      <c r="CH134" s="1"/>
    </row>
    <row r="135" spans="2:86" s="211" customFormat="1" ht="15.6" customHeight="1" thickBot="1">
      <c r="B135" s="291">
        <v>3</v>
      </c>
      <c r="C135" s="337" t="s">
        <v>148</v>
      </c>
      <c r="D135" s="338"/>
      <c r="E135" s="212" t="s">
        <v>225</v>
      </c>
      <c r="F135" s="385"/>
      <c r="G135" s="214"/>
      <c r="H135" s="86" t="str">
        <f t="shared" si="23"/>
        <v>---</v>
      </c>
      <c r="I135" s="86" t="str">
        <f t="shared" si="24"/>
        <v>---</v>
      </c>
      <c r="J135" s="86" t="str">
        <f t="shared" si="25"/>
        <v>---</v>
      </c>
      <c r="K135" s="86" t="str">
        <f t="shared" si="26"/>
        <v>---</v>
      </c>
      <c r="L135" s="8"/>
      <c r="M135" s="8"/>
      <c r="N135" s="8"/>
      <c r="O135" s="8"/>
      <c r="P135" s="8"/>
      <c r="Q135" s="1"/>
      <c r="R135" s="1"/>
      <c r="S135" s="1"/>
      <c r="T135" s="1"/>
      <c r="U135" s="1"/>
      <c r="V135" s="8"/>
      <c r="W135" s="1"/>
      <c r="X135" s="1"/>
      <c r="Y135" s="8"/>
      <c r="Z135" s="8"/>
      <c r="AA135" s="8"/>
      <c r="AB135" s="8"/>
      <c r="AC135" s="8"/>
      <c r="AD135" s="8"/>
      <c r="AE135" s="8"/>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8"/>
      <c r="BW135" s="8"/>
      <c r="BX135" s="8"/>
      <c r="BY135" s="8"/>
      <c r="BZ135" s="8"/>
      <c r="CA135" s="8"/>
      <c r="CB135" s="1"/>
      <c r="CC135" s="8"/>
      <c r="CD135" s="1"/>
      <c r="CE135" s="8"/>
      <c r="CF135" s="1"/>
      <c r="CG135" s="8"/>
      <c r="CH135" s="1"/>
    </row>
    <row r="136" spans="2:86" s="211" customFormat="1" ht="15.6" customHeight="1" thickBot="1">
      <c r="B136" s="292"/>
      <c r="C136" s="339"/>
      <c r="D136" s="340"/>
      <c r="E136" s="212" t="s">
        <v>151</v>
      </c>
      <c r="F136" s="385"/>
      <c r="G136" s="214"/>
      <c r="H136" s="86" t="str">
        <f t="shared" si="23"/>
        <v>---</v>
      </c>
      <c r="I136" s="86" t="str">
        <f t="shared" si="24"/>
        <v>---</v>
      </c>
      <c r="J136" s="86" t="str">
        <f t="shared" si="25"/>
        <v>---</v>
      </c>
      <c r="K136" s="86" t="str">
        <f t="shared" si="26"/>
        <v>---</v>
      </c>
      <c r="L136" s="8"/>
      <c r="M136" s="8"/>
      <c r="N136" s="8"/>
      <c r="O136" s="8"/>
      <c r="P136" s="8"/>
      <c r="Q136" s="1"/>
      <c r="R136" s="1"/>
      <c r="S136" s="1"/>
      <c r="T136" s="1"/>
      <c r="U136" s="1"/>
      <c r="V136" s="8"/>
      <c r="W136" s="1"/>
      <c r="X136" s="1"/>
      <c r="Y136" s="8"/>
      <c r="Z136" s="8"/>
      <c r="AA136" s="8"/>
      <c r="AB136" s="8"/>
      <c r="AC136" s="8"/>
      <c r="AD136" s="8"/>
      <c r="AE136" s="8"/>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8"/>
      <c r="BW136" s="8"/>
      <c r="BX136" s="8"/>
      <c r="BY136" s="8"/>
      <c r="BZ136" s="8"/>
      <c r="CA136" s="8"/>
      <c r="CB136" s="1"/>
      <c r="CC136" s="8"/>
      <c r="CD136" s="1"/>
      <c r="CE136" s="8"/>
      <c r="CF136" s="1"/>
      <c r="CG136" s="8"/>
      <c r="CH136" s="1"/>
    </row>
    <row r="137" spans="2:86" s="211" customFormat="1" ht="15.6" customHeight="1" thickBot="1">
      <c r="B137" s="292"/>
      <c r="C137" s="341"/>
      <c r="D137" s="342"/>
      <c r="E137" s="212" t="s">
        <v>153</v>
      </c>
      <c r="F137" s="385"/>
      <c r="G137" s="214"/>
      <c r="H137" s="86" t="str">
        <f t="shared" si="23"/>
        <v>---</v>
      </c>
      <c r="I137" s="86" t="str">
        <f t="shared" si="24"/>
        <v>---</v>
      </c>
      <c r="J137" s="86" t="str">
        <f t="shared" si="25"/>
        <v>---</v>
      </c>
      <c r="K137" s="86" t="str">
        <f t="shared" si="26"/>
        <v>---</v>
      </c>
      <c r="L137" s="8"/>
      <c r="M137" s="8"/>
      <c r="N137" s="8"/>
      <c r="O137" s="8"/>
      <c r="P137" s="8"/>
      <c r="Q137" s="1"/>
      <c r="R137" s="1"/>
      <c r="S137" s="1"/>
      <c r="T137" s="1"/>
      <c r="U137" s="1"/>
      <c r="V137" s="8"/>
      <c r="W137" s="1"/>
      <c r="X137" s="1"/>
      <c r="Y137" s="8"/>
      <c r="Z137" s="8"/>
      <c r="AA137" s="8"/>
      <c r="AB137" s="8"/>
      <c r="AC137" s="8"/>
      <c r="AD137" s="8"/>
      <c r="AE137" s="8"/>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8"/>
      <c r="BW137" s="8"/>
      <c r="BX137" s="8"/>
      <c r="BY137" s="8"/>
      <c r="BZ137" s="8"/>
      <c r="CA137" s="8"/>
      <c r="CB137" s="1"/>
      <c r="CC137" s="8"/>
      <c r="CD137" s="1"/>
      <c r="CE137" s="8"/>
      <c r="CF137" s="1"/>
      <c r="CG137" s="8"/>
      <c r="CH137" s="1"/>
    </row>
    <row r="138" spans="2:86" s="211" customFormat="1" ht="15.6" customHeight="1" thickBot="1">
      <c r="B138" s="292"/>
      <c r="C138" s="337" t="s">
        <v>226</v>
      </c>
      <c r="D138" s="338"/>
      <c r="E138" s="212" t="s">
        <v>227</v>
      </c>
      <c r="F138" s="385"/>
      <c r="G138" s="214"/>
      <c r="H138" s="86" t="str">
        <f t="shared" si="23"/>
        <v>---</v>
      </c>
      <c r="I138" s="86" t="str">
        <f t="shared" si="24"/>
        <v>---</v>
      </c>
      <c r="J138" s="86" t="str">
        <f t="shared" si="25"/>
        <v>---</v>
      </c>
      <c r="K138" s="86" t="str">
        <f t="shared" si="26"/>
        <v>---</v>
      </c>
      <c r="L138" s="8"/>
      <c r="M138" s="8"/>
      <c r="N138" s="8"/>
      <c r="O138" s="8"/>
      <c r="P138" s="8"/>
      <c r="Q138" s="1"/>
      <c r="R138" s="1"/>
      <c r="S138" s="1"/>
      <c r="T138" s="1"/>
      <c r="U138" s="1"/>
      <c r="V138" s="8"/>
      <c r="W138" s="1"/>
      <c r="X138" s="1"/>
      <c r="Y138" s="8"/>
      <c r="Z138" s="8"/>
      <c r="AA138" s="8"/>
      <c r="AB138" s="8"/>
      <c r="AC138" s="8"/>
      <c r="AD138" s="8"/>
      <c r="AE138" s="8"/>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8"/>
      <c r="BW138" s="8"/>
      <c r="BX138" s="8"/>
      <c r="BY138" s="8"/>
      <c r="BZ138" s="8"/>
      <c r="CA138" s="8"/>
      <c r="CB138" s="1"/>
      <c r="CC138" s="8"/>
      <c r="CD138" s="1"/>
      <c r="CE138" s="8"/>
      <c r="CF138" s="1"/>
      <c r="CG138" s="8"/>
      <c r="CH138" s="1"/>
    </row>
    <row r="139" spans="2:86" s="211" customFormat="1" ht="15.6" customHeight="1" thickBot="1">
      <c r="B139" s="292"/>
      <c r="C139" s="339"/>
      <c r="D139" s="340"/>
      <c r="E139" s="212" t="s">
        <v>228</v>
      </c>
      <c r="F139" s="385"/>
      <c r="G139" s="214"/>
      <c r="H139" s="86" t="str">
        <f t="shared" si="23"/>
        <v>---</v>
      </c>
      <c r="I139" s="86" t="str">
        <f t="shared" si="24"/>
        <v>---</v>
      </c>
      <c r="J139" s="86" t="str">
        <f t="shared" si="25"/>
        <v>---</v>
      </c>
      <c r="K139" s="86" t="str">
        <f t="shared" si="26"/>
        <v>---</v>
      </c>
      <c r="L139" s="8"/>
      <c r="M139" s="8"/>
      <c r="N139" s="8"/>
      <c r="O139" s="8"/>
      <c r="P139" s="8"/>
      <c r="Q139" s="1"/>
      <c r="R139" s="1"/>
      <c r="S139" s="1"/>
      <c r="T139" s="1"/>
      <c r="U139" s="1"/>
      <c r="V139" s="8"/>
      <c r="W139" s="1"/>
      <c r="X139" s="1"/>
      <c r="Y139" s="8"/>
      <c r="Z139" s="8"/>
      <c r="AA139" s="8"/>
      <c r="AB139" s="8"/>
      <c r="AC139" s="8"/>
      <c r="AD139" s="8"/>
      <c r="AE139" s="8"/>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8"/>
      <c r="BW139" s="8"/>
      <c r="BX139" s="8"/>
      <c r="BY139" s="8"/>
      <c r="BZ139" s="8"/>
      <c r="CA139" s="8"/>
      <c r="CB139" s="1"/>
      <c r="CC139" s="8"/>
      <c r="CD139" s="1"/>
      <c r="CE139" s="8"/>
      <c r="CF139" s="1"/>
      <c r="CG139" s="8"/>
      <c r="CH139" s="1"/>
    </row>
    <row r="140" spans="2:86" s="211" customFormat="1" ht="15.6" customHeight="1" thickBot="1">
      <c r="B140" s="292"/>
      <c r="C140" s="339"/>
      <c r="D140" s="340"/>
      <c r="E140" s="212" t="s">
        <v>160</v>
      </c>
      <c r="F140" s="385"/>
      <c r="G140" s="214"/>
      <c r="H140" s="86" t="str">
        <f t="shared" si="23"/>
        <v>---</v>
      </c>
      <c r="I140" s="86" t="str">
        <f t="shared" si="24"/>
        <v>---</v>
      </c>
      <c r="J140" s="86" t="str">
        <f t="shared" si="25"/>
        <v>---</v>
      </c>
      <c r="K140" s="86" t="str">
        <f t="shared" si="26"/>
        <v>---</v>
      </c>
      <c r="L140" s="8"/>
      <c r="M140" s="8"/>
      <c r="N140" s="8"/>
      <c r="O140" s="8"/>
      <c r="P140" s="8"/>
      <c r="Q140" s="1"/>
      <c r="R140" s="1"/>
      <c r="S140" s="1"/>
      <c r="T140" s="1"/>
      <c r="U140" s="1"/>
      <c r="V140" s="8"/>
      <c r="W140" s="1"/>
      <c r="X140" s="1"/>
      <c r="Y140" s="8"/>
      <c r="Z140" s="8"/>
      <c r="AA140" s="8"/>
      <c r="AB140" s="8"/>
      <c r="AC140" s="8"/>
      <c r="AD140" s="8"/>
      <c r="AE140" s="8"/>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8"/>
      <c r="BW140" s="8"/>
      <c r="BX140" s="8"/>
      <c r="BY140" s="8"/>
      <c r="BZ140" s="8"/>
      <c r="CA140" s="8"/>
      <c r="CB140" s="1"/>
      <c r="CC140" s="8"/>
      <c r="CD140" s="1"/>
      <c r="CE140" s="8"/>
      <c r="CF140" s="1"/>
      <c r="CG140" s="8"/>
      <c r="CH140" s="1"/>
    </row>
    <row r="141" spans="2:86" s="211" customFormat="1" ht="15.6" customHeight="1" thickBot="1">
      <c r="B141" s="293"/>
      <c r="C141" s="341"/>
      <c r="D141" s="342"/>
      <c r="E141" s="212" t="s">
        <v>239</v>
      </c>
      <c r="F141" s="385"/>
      <c r="G141" s="389"/>
      <c r="H141" s="86" t="str">
        <f t="shared" si="23"/>
        <v>---</v>
      </c>
      <c r="I141" s="86" t="str">
        <f t="shared" si="24"/>
        <v>---</v>
      </c>
      <c r="J141" s="86" t="str">
        <f t="shared" si="25"/>
        <v>---</v>
      </c>
      <c r="K141" s="86" t="str">
        <f t="shared" si="26"/>
        <v>---</v>
      </c>
      <c r="L141" s="8"/>
      <c r="M141" s="8"/>
      <c r="N141" s="8"/>
      <c r="O141" s="8"/>
      <c r="P141" s="8"/>
      <c r="Q141" s="1"/>
      <c r="R141" s="1"/>
      <c r="S141" s="1"/>
      <c r="T141" s="1"/>
      <c r="U141" s="1"/>
      <c r="V141" s="8"/>
      <c r="W141" s="1"/>
      <c r="X141" s="1"/>
      <c r="Y141" s="8"/>
      <c r="Z141" s="8"/>
      <c r="AA141" s="8"/>
      <c r="AB141" s="8"/>
      <c r="AC141" s="8"/>
      <c r="AD141" s="8"/>
      <c r="AE141" s="8"/>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8"/>
      <c r="BW141" s="8"/>
      <c r="BX141" s="8"/>
      <c r="BY141" s="8"/>
      <c r="BZ141" s="8"/>
      <c r="CA141" s="8"/>
      <c r="CB141" s="1"/>
      <c r="CC141" s="8"/>
      <c r="CD141" s="1"/>
      <c r="CE141" s="8"/>
      <c r="CF141" s="1"/>
      <c r="CG141" s="8"/>
      <c r="CH141" s="1"/>
    </row>
    <row r="142" spans="2:86" s="211" customFormat="1" ht="16.899999999999999" thickBot="1">
      <c r="B142" s="212" t="s">
        <v>164</v>
      </c>
      <c r="C142" s="215"/>
      <c r="D142" s="215"/>
      <c r="E142" s="215"/>
      <c r="F142" s="216"/>
      <c r="G142" s="214"/>
      <c r="H142" s="89">
        <f>AS45</f>
        <v>0</v>
      </c>
      <c r="I142" s="89">
        <f>AS39</f>
        <v>0</v>
      </c>
      <c r="J142" s="8"/>
      <c r="K142" s="8"/>
      <c r="L142" s="8"/>
      <c r="M142" s="8"/>
      <c r="N142" s="8"/>
      <c r="O142" s="8"/>
      <c r="P142" s="8"/>
      <c r="Q142" s="1"/>
      <c r="R142" s="1"/>
      <c r="S142" s="1"/>
      <c r="T142" s="1"/>
      <c r="U142" s="1"/>
      <c r="V142" s="8"/>
      <c r="W142" s="1"/>
      <c r="X142" s="1"/>
      <c r="Y142" s="8"/>
      <c r="Z142" s="8"/>
      <c r="AA142" s="8"/>
      <c r="AB142" s="8"/>
      <c r="AC142" s="8"/>
      <c r="AD142" s="8"/>
      <c r="AE142" s="8"/>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8"/>
      <c r="BW142" s="8"/>
      <c r="BX142" s="8"/>
      <c r="BY142" s="8"/>
      <c r="BZ142" s="8"/>
      <c r="CA142" s="8"/>
      <c r="CB142" s="1"/>
      <c r="CC142" s="8"/>
      <c r="CD142" s="1"/>
      <c r="CE142" s="8"/>
      <c r="CF142" s="1"/>
      <c r="CG142" s="8"/>
      <c r="CH142" s="1"/>
    </row>
    <row r="143" spans="2:86" s="211" customFormat="1" ht="16.899999999999999" thickBot="1">
      <c r="B143" s="212" t="s">
        <v>166</v>
      </c>
      <c r="C143" s="215"/>
      <c r="D143" s="215"/>
      <c r="E143" s="215"/>
      <c r="F143" s="216"/>
      <c r="G143" s="214"/>
      <c r="H143" s="89">
        <f>AT45</f>
        <v>0</v>
      </c>
      <c r="I143" s="89">
        <f>AT39</f>
        <v>0</v>
      </c>
      <c r="J143" s="8"/>
      <c r="K143" s="8"/>
      <c r="L143" s="8"/>
      <c r="M143" s="8"/>
      <c r="N143" s="8"/>
      <c r="O143" s="8"/>
      <c r="P143" s="8"/>
      <c r="Q143" s="1"/>
      <c r="R143" s="1"/>
      <c r="S143" s="1"/>
      <c r="T143" s="1"/>
      <c r="U143" s="1"/>
      <c r="V143" s="8"/>
      <c r="W143" s="1"/>
      <c r="X143" s="1"/>
      <c r="Y143" s="8"/>
      <c r="Z143" s="8"/>
      <c r="AA143" s="8"/>
      <c r="AB143" s="8"/>
      <c r="AC143" s="8"/>
      <c r="AD143" s="8"/>
      <c r="AE143" s="8"/>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8"/>
      <c r="BW143" s="8"/>
      <c r="BX143" s="8"/>
      <c r="BY143" s="8"/>
      <c r="BZ143" s="8"/>
      <c r="CA143" s="8"/>
      <c r="CB143" s="1"/>
      <c r="CC143" s="8"/>
      <c r="CD143" s="1"/>
      <c r="CE143" s="8"/>
      <c r="CF143" s="1"/>
      <c r="CG143" s="8"/>
      <c r="CH143" s="1"/>
    </row>
    <row r="144" spans="2:86" s="211" customFormat="1" ht="16.899999999999999" thickBot="1">
      <c r="B144" s="212" t="s">
        <v>168</v>
      </c>
      <c r="C144" s="215"/>
      <c r="D144" s="215"/>
      <c r="E144" s="215"/>
      <c r="F144" s="216"/>
      <c r="G144" s="214"/>
      <c r="H144" s="89">
        <f>AU45</f>
        <v>0</v>
      </c>
      <c r="I144" s="89">
        <f>AU39</f>
        <v>0</v>
      </c>
      <c r="J144" s="8"/>
      <c r="K144" s="8"/>
      <c r="L144" s="8"/>
      <c r="M144" s="8"/>
      <c r="N144" s="8"/>
      <c r="O144" s="8"/>
      <c r="P144" s="8"/>
      <c r="Q144" s="1"/>
      <c r="R144" s="1"/>
      <c r="S144" s="1"/>
      <c r="T144" s="1"/>
      <c r="U144" s="1"/>
      <c r="V144" s="8"/>
      <c r="W144" s="1"/>
      <c r="X144" s="1"/>
      <c r="Y144" s="8"/>
      <c r="Z144" s="8"/>
      <c r="AA144" s="8"/>
      <c r="AB144" s="8"/>
      <c r="AC144" s="8"/>
      <c r="AD144" s="8"/>
      <c r="AE144" s="8"/>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8"/>
      <c r="BW144" s="8"/>
      <c r="BX144" s="8"/>
      <c r="BY144" s="8"/>
      <c r="BZ144" s="8"/>
      <c r="CA144" s="8"/>
      <c r="CB144" s="1"/>
      <c r="CC144" s="8"/>
      <c r="CD144" s="1"/>
      <c r="CE144" s="8"/>
      <c r="CF144" s="1"/>
      <c r="CG144" s="8"/>
      <c r="CH144" s="1"/>
    </row>
    <row r="145" spans="2:86" s="211" customFormat="1" ht="16.899999999999999" thickBot="1">
      <c r="B145" s="90"/>
      <c r="C145" s="123"/>
      <c r="D145" s="124" t="s">
        <v>170</v>
      </c>
      <c r="E145" s="125"/>
      <c r="F145" s="91"/>
      <c r="G145" s="92"/>
      <c r="H145" s="93" t="str">
        <f>IFERROR(AV46,"")</f>
        <v/>
      </c>
      <c r="I145" s="93" t="str">
        <f>IFERROR(AV40,"")</f>
        <v/>
      </c>
      <c r="J145" s="8"/>
      <c r="K145" s="8"/>
      <c r="L145" s="8"/>
      <c r="M145" s="8"/>
      <c r="N145" s="8"/>
      <c r="O145" s="8"/>
      <c r="P145" s="8"/>
      <c r="Q145" s="1"/>
      <c r="R145" s="1"/>
      <c r="S145" s="1"/>
      <c r="T145" s="1"/>
      <c r="U145" s="1"/>
      <c r="V145" s="8"/>
      <c r="W145" s="1"/>
      <c r="X145" s="1"/>
      <c r="Y145" s="8"/>
      <c r="Z145" s="8"/>
      <c r="AA145" s="8"/>
      <c r="AB145" s="8"/>
      <c r="AC145" s="8"/>
      <c r="AD145" s="8"/>
      <c r="AE145" s="8"/>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8"/>
      <c r="BW145" s="8"/>
      <c r="BX145" s="8"/>
      <c r="BY145" s="8"/>
      <c r="BZ145" s="8"/>
      <c r="CA145" s="8"/>
      <c r="CB145" s="1"/>
      <c r="CC145" s="8"/>
      <c r="CD145" s="1"/>
      <c r="CE145" s="8"/>
      <c r="CF145" s="1"/>
      <c r="CG145" s="8"/>
      <c r="CH145" s="1"/>
    </row>
    <row r="146" spans="2:86" s="211" customFormat="1" ht="13.9">
      <c r="B146" s="1"/>
      <c r="C146" s="1"/>
      <c r="D146" s="1"/>
      <c r="E146" s="1"/>
      <c r="F146" s="1"/>
      <c r="G146" s="1"/>
      <c r="H146" s="8"/>
      <c r="I146" s="8"/>
      <c r="J146" s="8"/>
      <c r="K146" s="8"/>
      <c r="L146" s="8"/>
      <c r="M146" s="8"/>
      <c r="N146" s="8"/>
      <c r="O146" s="8"/>
      <c r="P146" s="8"/>
      <c r="Q146" s="1"/>
      <c r="R146" s="1"/>
      <c r="S146" s="1"/>
      <c r="T146" s="1"/>
      <c r="U146" s="1"/>
      <c r="V146" s="8"/>
      <c r="W146" s="1"/>
      <c r="X146" s="1"/>
      <c r="Y146" s="8"/>
      <c r="Z146" s="8"/>
      <c r="AA146" s="8"/>
      <c r="AB146" s="8"/>
      <c r="AC146" s="8"/>
      <c r="AD146" s="8"/>
      <c r="AE146" s="8"/>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8"/>
      <c r="BW146" s="8"/>
      <c r="BX146" s="8"/>
      <c r="BY146" s="8"/>
      <c r="BZ146" s="8"/>
      <c r="CA146" s="8"/>
      <c r="CB146" s="1"/>
      <c r="CC146" s="8"/>
      <c r="CD146" s="1"/>
      <c r="CE146" s="8"/>
      <c r="CF146" s="1"/>
      <c r="CG146" s="8"/>
      <c r="CH146" s="1"/>
    </row>
    <row r="147" spans="2:86" s="211" customFormat="1" ht="13.15" customHeight="1">
      <c r="B147" s="328" t="s">
        <v>230</v>
      </c>
      <c r="C147" s="329"/>
      <c r="D147" s="329"/>
      <c r="E147" s="329"/>
      <c r="F147" s="329"/>
      <c r="G147" s="329"/>
      <c r="H147" s="329"/>
      <c r="I147" s="329"/>
      <c r="J147" s="329"/>
      <c r="K147" s="330"/>
      <c r="L147" s="8"/>
      <c r="M147" s="8"/>
      <c r="N147" s="8"/>
      <c r="O147" s="8"/>
      <c r="P147" s="8"/>
      <c r="Q147" s="1"/>
      <c r="R147" s="1"/>
      <c r="S147" s="1"/>
      <c r="T147" s="1"/>
      <c r="U147" s="1"/>
      <c r="V147" s="8"/>
      <c r="W147" s="1"/>
      <c r="X147" s="1"/>
      <c r="Y147" s="8"/>
      <c r="Z147" s="8"/>
      <c r="AA147" s="8"/>
      <c r="AB147" s="8"/>
      <c r="AC147" s="8"/>
      <c r="AD147" s="8"/>
      <c r="AE147" s="8"/>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8"/>
      <c r="BW147" s="8"/>
      <c r="BX147" s="8"/>
      <c r="BY147" s="8"/>
      <c r="BZ147" s="8"/>
      <c r="CA147" s="8"/>
      <c r="CB147" s="1"/>
      <c r="CC147" s="8"/>
      <c r="CD147" s="1"/>
      <c r="CE147" s="8"/>
      <c r="CF147" s="1"/>
      <c r="CG147" s="8"/>
      <c r="CH147" s="1"/>
    </row>
    <row r="148" spans="2:86" s="211" customFormat="1" ht="13.9">
      <c r="B148" s="331"/>
      <c r="C148" s="332"/>
      <c r="D148" s="332"/>
      <c r="E148" s="332"/>
      <c r="F148" s="332"/>
      <c r="G148" s="332"/>
      <c r="H148" s="332"/>
      <c r="I148" s="332"/>
      <c r="J148" s="332"/>
      <c r="K148" s="333"/>
      <c r="L148" s="8"/>
      <c r="M148" s="8"/>
      <c r="N148" s="8"/>
      <c r="O148" s="8"/>
      <c r="P148" s="8"/>
      <c r="Q148" s="1"/>
      <c r="R148" s="1"/>
      <c r="S148" s="1"/>
      <c r="T148" s="1"/>
      <c r="U148" s="1"/>
      <c r="V148" s="8"/>
      <c r="W148" s="1"/>
      <c r="X148" s="1"/>
      <c r="Y148" s="8"/>
      <c r="Z148" s="8"/>
      <c r="AA148" s="8"/>
      <c r="AB148" s="8"/>
      <c r="AC148" s="8"/>
      <c r="AD148" s="8"/>
      <c r="AE148" s="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8"/>
      <c r="BW148" s="8"/>
      <c r="BX148" s="8"/>
      <c r="BY148" s="8"/>
      <c r="BZ148" s="8"/>
      <c r="CA148" s="8"/>
      <c r="CB148" s="1"/>
      <c r="CC148" s="8"/>
      <c r="CD148" s="1"/>
      <c r="CE148" s="8"/>
      <c r="CF148" s="1"/>
      <c r="CG148" s="8"/>
      <c r="CH148" s="1"/>
    </row>
    <row r="149" spans="2:86" s="211" customFormat="1" ht="13.9">
      <c r="B149" s="331"/>
      <c r="C149" s="332"/>
      <c r="D149" s="332"/>
      <c r="E149" s="332"/>
      <c r="F149" s="332"/>
      <c r="G149" s="332"/>
      <c r="H149" s="332"/>
      <c r="I149" s="332"/>
      <c r="J149" s="332"/>
      <c r="K149" s="333"/>
      <c r="L149" s="8"/>
      <c r="M149" s="8"/>
      <c r="N149" s="8"/>
      <c r="O149" s="8"/>
      <c r="P149" s="8"/>
      <c r="Q149" s="1"/>
      <c r="R149" s="1"/>
      <c r="S149" s="1"/>
      <c r="T149" s="1"/>
      <c r="U149" s="1"/>
      <c r="V149" s="8"/>
      <c r="W149" s="1"/>
      <c r="X149" s="1"/>
      <c r="Y149" s="8"/>
      <c r="Z149" s="8"/>
      <c r="AA149" s="8"/>
      <c r="AB149" s="8"/>
      <c r="AC149" s="8"/>
      <c r="AD149" s="8"/>
      <c r="AE149" s="8"/>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8"/>
      <c r="BW149" s="8"/>
      <c r="BX149" s="8"/>
      <c r="BY149" s="8"/>
      <c r="BZ149" s="8"/>
      <c r="CA149" s="8"/>
      <c r="CB149" s="1"/>
      <c r="CC149" s="8"/>
      <c r="CD149" s="1"/>
      <c r="CE149" s="8"/>
      <c r="CF149" s="1"/>
      <c r="CG149" s="8"/>
      <c r="CH149" s="1"/>
    </row>
    <row r="150" spans="2:86" s="211" customFormat="1" ht="13.9">
      <c r="B150" s="331"/>
      <c r="C150" s="332"/>
      <c r="D150" s="332"/>
      <c r="E150" s="332"/>
      <c r="F150" s="332"/>
      <c r="G150" s="332"/>
      <c r="H150" s="332"/>
      <c r="I150" s="332"/>
      <c r="J150" s="332"/>
      <c r="K150" s="333"/>
      <c r="L150" s="8"/>
      <c r="M150" s="8"/>
      <c r="N150" s="8"/>
      <c r="O150" s="8"/>
      <c r="P150" s="8"/>
      <c r="Q150" s="1"/>
      <c r="R150" s="1"/>
      <c r="S150" s="1"/>
      <c r="T150" s="1"/>
      <c r="U150" s="1"/>
      <c r="V150" s="8"/>
      <c r="W150" s="1"/>
      <c r="X150" s="1"/>
      <c r="Y150" s="8"/>
      <c r="Z150" s="8"/>
      <c r="AA150" s="8"/>
      <c r="AB150" s="8"/>
      <c r="AC150" s="8"/>
      <c r="AD150" s="8"/>
      <c r="AE150" s="8"/>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8"/>
      <c r="BW150" s="8"/>
      <c r="BX150" s="8"/>
      <c r="BY150" s="8"/>
      <c r="BZ150" s="8"/>
      <c r="CA150" s="8"/>
      <c r="CB150" s="1"/>
      <c r="CC150" s="8"/>
      <c r="CD150" s="1"/>
      <c r="CE150" s="8"/>
      <c r="CF150" s="1"/>
      <c r="CG150" s="8"/>
      <c r="CH150" s="1"/>
    </row>
    <row r="151" spans="2:86" s="211" customFormat="1" ht="13.9">
      <c r="B151" s="331"/>
      <c r="C151" s="332"/>
      <c r="D151" s="332"/>
      <c r="E151" s="332"/>
      <c r="F151" s="332"/>
      <c r="G151" s="332"/>
      <c r="H151" s="332"/>
      <c r="I151" s="332"/>
      <c r="J151" s="332"/>
      <c r="K151" s="333"/>
      <c r="L151" s="8"/>
      <c r="M151" s="8"/>
      <c r="N151" s="8"/>
      <c r="O151" s="8"/>
      <c r="P151" s="8"/>
      <c r="Q151" s="1"/>
      <c r="R151" s="1"/>
      <c r="S151" s="1"/>
      <c r="T151" s="1"/>
      <c r="U151" s="1"/>
      <c r="V151" s="8"/>
      <c r="W151" s="1"/>
      <c r="X151" s="1"/>
      <c r="Y151" s="8"/>
      <c r="Z151" s="8"/>
      <c r="AA151" s="8"/>
      <c r="AB151" s="8"/>
      <c r="AC151" s="8"/>
      <c r="AD151" s="8"/>
      <c r="AE151" s="8"/>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8"/>
      <c r="BW151" s="8"/>
      <c r="BX151" s="8"/>
      <c r="BY151" s="8"/>
      <c r="BZ151" s="8"/>
      <c r="CA151" s="8"/>
      <c r="CB151" s="1"/>
      <c r="CC151" s="8"/>
      <c r="CD151" s="1"/>
      <c r="CE151" s="8"/>
      <c r="CF151" s="1"/>
      <c r="CG151" s="8"/>
      <c r="CH151" s="1"/>
    </row>
    <row r="152" spans="2:86" s="211" customFormat="1" ht="13.9">
      <c r="B152" s="331"/>
      <c r="C152" s="332"/>
      <c r="D152" s="332"/>
      <c r="E152" s="332"/>
      <c r="F152" s="332"/>
      <c r="G152" s="332"/>
      <c r="H152" s="332"/>
      <c r="I152" s="332"/>
      <c r="J152" s="332"/>
      <c r="K152" s="333"/>
      <c r="L152" s="8"/>
      <c r="M152" s="8"/>
      <c r="N152" s="8"/>
      <c r="O152" s="8"/>
      <c r="P152" s="8"/>
      <c r="Q152" s="1"/>
      <c r="R152" s="1"/>
      <c r="S152" s="1"/>
      <c r="T152" s="1"/>
      <c r="U152" s="1"/>
      <c r="V152" s="8"/>
      <c r="W152" s="1"/>
      <c r="X152" s="1"/>
      <c r="Y152" s="8"/>
      <c r="Z152" s="8"/>
      <c r="AA152" s="8"/>
      <c r="AB152" s="8"/>
      <c r="AC152" s="8"/>
      <c r="AD152" s="8"/>
      <c r="AE152" s="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8"/>
      <c r="BW152" s="8"/>
      <c r="BX152" s="8"/>
      <c r="BY152" s="8"/>
      <c r="BZ152" s="8"/>
      <c r="CA152" s="8"/>
      <c r="CB152" s="1"/>
      <c r="CC152" s="8"/>
      <c r="CD152" s="1"/>
      <c r="CE152" s="8"/>
      <c r="CF152" s="1"/>
      <c r="CG152" s="8"/>
      <c r="CH152" s="1"/>
    </row>
    <row r="153" spans="2:86" s="211" customFormat="1" ht="13.9">
      <c r="B153" s="331"/>
      <c r="C153" s="332"/>
      <c r="D153" s="332"/>
      <c r="E153" s="332"/>
      <c r="F153" s="332"/>
      <c r="G153" s="332"/>
      <c r="H153" s="332"/>
      <c r="I153" s="332"/>
      <c r="J153" s="332"/>
      <c r="K153" s="333"/>
      <c r="L153" s="8"/>
      <c r="M153" s="8"/>
      <c r="N153" s="8"/>
      <c r="O153" s="8"/>
      <c r="P153" s="8"/>
      <c r="Q153" s="1"/>
      <c r="R153" s="1"/>
      <c r="S153" s="1"/>
      <c r="T153" s="1"/>
      <c r="U153" s="1"/>
      <c r="V153" s="8"/>
      <c r="W153" s="1"/>
      <c r="X153" s="1"/>
      <c r="Y153" s="8"/>
      <c r="Z153" s="8"/>
      <c r="AA153" s="8"/>
      <c r="AB153" s="8"/>
      <c r="AC153" s="8"/>
      <c r="AD153" s="8"/>
      <c r="AE153" s="8"/>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8"/>
      <c r="BW153" s="8"/>
      <c r="BX153" s="8"/>
      <c r="BY153" s="8"/>
      <c r="BZ153" s="8"/>
      <c r="CA153" s="8"/>
      <c r="CB153" s="1"/>
      <c r="CC153" s="8"/>
      <c r="CD153" s="1"/>
      <c r="CE153" s="8"/>
      <c r="CF153" s="1"/>
      <c r="CG153" s="8"/>
      <c r="CH153" s="1"/>
    </row>
    <row r="154" spans="2:86" s="211" customFormat="1" ht="13.9">
      <c r="B154" s="331"/>
      <c r="C154" s="332"/>
      <c r="D154" s="332"/>
      <c r="E154" s="332"/>
      <c r="F154" s="332"/>
      <c r="G154" s="332"/>
      <c r="H154" s="332"/>
      <c r="I154" s="332"/>
      <c r="J154" s="332"/>
      <c r="K154" s="333"/>
      <c r="L154" s="8"/>
      <c r="M154" s="8"/>
      <c r="N154" s="8"/>
      <c r="O154" s="8"/>
      <c r="P154" s="8"/>
      <c r="Q154" s="1"/>
      <c r="R154" s="1"/>
      <c r="S154" s="1"/>
      <c r="T154" s="1"/>
      <c r="U154" s="1"/>
      <c r="V154" s="8"/>
      <c r="W154" s="1"/>
      <c r="X154" s="1"/>
      <c r="Y154" s="8"/>
      <c r="Z154" s="8"/>
      <c r="AA154" s="8"/>
      <c r="AB154" s="8"/>
      <c r="AC154" s="8"/>
      <c r="AD154" s="8"/>
      <c r="AE154" s="8"/>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8"/>
      <c r="BW154" s="8"/>
      <c r="BX154" s="8"/>
      <c r="BY154" s="8"/>
      <c r="BZ154" s="8"/>
      <c r="CA154" s="8"/>
      <c r="CB154" s="1"/>
      <c r="CC154" s="8"/>
      <c r="CD154" s="1"/>
      <c r="CE154" s="8"/>
      <c r="CF154" s="1"/>
      <c r="CG154" s="8"/>
      <c r="CH154" s="1"/>
    </row>
    <row r="155" spans="2:86" s="211" customFormat="1" ht="13.9">
      <c r="B155" s="331"/>
      <c r="C155" s="332"/>
      <c r="D155" s="332"/>
      <c r="E155" s="332"/>
      <c r="F155" s="332"/>
      <c r="G155" s="332"/>
      <c r="H155" s="332"/>
      <c r="I155" s="332"/>
      <c r="J155" s="332"/>
      <c r="K155" s="333"/>
      <c r="L155" s="8"/>
      <c r="M155" s="8"/>
      <c r="N155" s="8"/>
      <c r="O155" s="8"/>
      <c r="P155" s="8"/>
      <c r="Q155" s="1"/>
      <c r="R155" s="1"/>
      <c r="S155" s="1"/>
      <c r="T155" s="1"/>
      <c r="U155" s="1"/>
      <c r="V155" s="8"/>
      <c r="W155" s="1"/>
      <c r="X155" s="1"/>
      <c r="Y155" s="8"/>
      <c r="Z155" s="8"/>
      <c r="AA155" s="8"/>
      <c r="AB155" s="8"/>
      <c r="AC155" s="8"/>
      <c r="AD155" s="8"/>
      <c r="AE155" s="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8"/>
      <c r="BW155" s="8"/>
      <c r="BX155" s="8"/>
      <c r="BY155" s="8"/>
      <c r="BZ155" s="8"/>
      <c r="CA155" s="8"/>
      <c r="CB155" s="1"/>
      <c r="CC155" s="8"/>
      <c r="CD155" s="1"/>
      <c r="CE155" s="8"/>
      <c r="CF155" s="1"/>
      <c r="CG155" s="8"/>
      <c r="CH155" s="1"/>
    </row>
    <row r="156" spans="2:86" s="211" customFormat="1" ht="13.9">
      <c r="B156" s="331"/>
      <c r="C156" s="332"/>
      <c r="D156" s="332"/>
      <c r="E156" s="332"/>
      <c r="F156" s="332"/>
      <c r="G156" s="332"/>
      <c r="H156" s="332"/>
      <c r="I156" s="332"/>
      <c r="J156" s="332"/>
      <c r="K156" s="333"/>
      <c r="L156" s="8"/>
      <c r="M156" s="8"/>
      <c r="N156" s="8"/>
      <c r="O156" s="8"/>
      <c r="P156" s="8"/>
      <c r="Q156" s="1"/>
      <c r="R156" s="1"/>
      <c r="S156" s="1"/>
      <c r="T156" s="1"/>
      <c r="U156" s="1"/>
      <c r="V156" s="8"/>
      <c r="W156" s="1"/>
      <c r="X156" s="1"/>
      <c r="Y156" s="8"/>
      <c r="Z156" s="8"/>
      <c r="AA156" s="8"/>
      <c r="AB156" s="8"/>
      <c r="AC156" s="8"/>
      <c r="AD156" s="8"/>
      <c r="AE156" s="8"/>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8"/>
      <c r="BW156" s="8"/>
      <c r="BX156" s="8"/>
      <c r="BY156" s="8"/>
      <c r="BZ156" s="8"/>
      <c r="CA156" s="8"/>
      <c r="CB156" s="1"/>
      <c r="CC156" s="8"/>
      <c r="CD156" s="1"/>
      <c r="CE156" s="8"/>
      <c r="CF156" s="1"/>
      <c r="CG156" s="8"/>
      <c r="CH156" s="1"/>
    </row>
    <row r="157" spans="2:86" s="211" customFormat="1" ht="13.9">
      <c r="B157" s="331"/>
      <c r="C157" s="332"/>
      <c r="D157" s="332"/>
      <c r="E157" s="332"/>
      <c r="F157" s="332"/>
      <c r="G157" s="332"/>
      <c r="H157" s="332"/>
      <c r="I157" s="332"/>
      <c r="J157" s="332"/>
      <c r="K157" s="333"/>
      <c r="L157" s="8"/>
      <c r="M157" s="8"/>
      <c r="N157" s="8"/>
      <c r="O157" s="8"/>
      <c r="P157" s="8"/>
      <c r="Q157" s="1"/>
      <c r="R157" s="1"/>
      <c r="S157" s="1"/>
      <c r="T157" s="1"/>
      <c r="U157" s="1"/>
      <c r="V157" s="8"/>
      <c r="W157" s="1"/>
      <c r="X157" s="1"/>
      <c r="Y157" s="8"/>
      <c r="Z157" s="8"/>
      <c r="AA157" s="8"/>
      <c r="AB157" s="8"/>
      <c r="AC157" s="8"/>
      <c r="AD157" s="8"/>
      <c r="AE157" s="8"/>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8"/>
      <c r="BW157" s="8"/>
      <c r="BX157" s="8"/>
      <c r="BY157" s="8"/>
      <c r="BZ157" s="8"/>
      <c r="CA157" s="8"/>
      <c r="CB157" s="1"/>
      <c r="CC157" s="8"/>
      <c r="CD157" s="1"/>
      <c r="CE157" s="8"/>
      <c r="CF157" s="1"/>
      <c r="CG157" s="8"/>
      <c r="CH157" s="1"/>
    </row>
    <row r="158" spans="2:86" s="211" customFormat="1" ht="13.9">
      <c r="B158" s="331"/>
      <c r="C158" s="332"/>
      <c r="D158" s="332"/>
      <c r="E158" s="332"/>
      <c r="F158" s="332"/>
      <c r="G158" s="332"/>
      <c r="H158" s="332"/>
      <c r="I158" s="332"/>
      <c r="J158" s="332"/>
      <c r="K158" s="333"/>
      <c r="L158" s="8"/>
      <c r="M158" s="8"/>
      <c r="N158" s="8"/>
      <c r="O158" s="8"/>
      <c r="P158" s="8"/>
      <c r="Q158" s="1"/>
      <c r="R158" s="1"/>
      <c r="S158" s="1"/>
      <c r="T158" s="1"/>
      <c r="U158" s="1"/>
      <c r="V158" s="8"/>
      <c r="W158" s="1"/>
      <c r="X158" s="1"/>
      <c r="Y158" s="8"/>
      <c r="Z158" s="8"/>
      <c r="AA158" s="8"/>
      <c r="AB158" s="8"/>
      <c r="AC158" s="8"/>
      <c r="AD158" s="8"/>
      <c r="AE158" s="8"/>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8"/>
      <c r="BW158" s="8"/>
      <c r="BX158" s="8"/>
      <c r="BY158" s="8"/>
      <c r="BZ158" s="8"/>
      <c r="CA158" s="8"/>
      <c r="CB158" s="1"/>
      <c r="CC158" s="8"/>
      <c r="CD158" s="1"/>
      <c r="CE158" s="8"/>
      <c r="CF158" s="1"/>
      <c r="CG158" s="8"/>
      <c r="CH158" s="1"/>
    </row>
    <row r="159" spans="2:86" s="211" customFormat="1" ht="13.9">
      <c r="B159" s="331"/>
      <c r="C159" s="332"/>
      <c r="D159" s="332"/>
      <c r="E159" s="332"/>
      <c r="F159" s="332"/>
      <c r="G159" s="332"/>
      <c r="H159" s="332"/>
      <c r="I159" s="332"/>
      <c r="J159" s="332"/>
      <c r="K159" s="333"/>
      <c r="L159" s="8"/>
      <c r="M159" s="8"/>
      <c r="N159" s="8"/>
      <c r="O159" s="8"/>
      <c r="P159" s="8"/>
      <c r="Q159" s="1"/>
      <c r="R159" s="1"/>
      <c r="S159" s="1"/>
      <c r="T159" s="1"/>
      <c r="U159" s="1"/>
      <c r="V159" s="8"/>
      <c r="W159" s="1"/>
      <c r="X159" s="1"/>
      <c r="Y159" s="8"/>
      <c r="Z159" s="8"/>
      <c r="AA159" s="8"/>
      <c r="AB159" s="8"/>
      <c r="AC159" s="8"/>
      <c r="AD159" s="8"/>
      <c r="AE159" s="8"/>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8"/>
      <c r="BW159" s="8"/>
      <c r="BX159" s="8"/>
      <c r="BY159" s="8"/>
      <c r="BZ159" s="8"/>
      <c r="CA159" s="8"/>
      <c r="CB159" s="1"/>
      <c r="CC159" s="8"/>
      <c r="CD159" s="1"/>
      <c r="CE159" s="8"/>
      <c r="CF159" s="1"/>
      <c r="CG159" s="8"/>
      <c r="CH159" s="1"/>
    </row>
    <row r="160" spans="2:86" s="211" customFormat="1" ht="13.9">
      <c r="B160" s="331"/>
      <c r="C160" s="332"/>
      <c r="D160" s="332"/>
      <c r="E160" s="332"/>
      <c r="F160" s="332"/>
      <c r="G160" s="332"/>
      <c r="H160" s="332"/>
      <c r="I160" s="332"/>
      <c r="J160" s="332"/>
      <c r="K160" s="333"/>
      <c r="L160" s="8"/>
      <c r="M160" s="8"/>
      <c r="N160" s="8"/>
      <c r="O160" s="8"/>
      <c r="P160" s="8"/>
      <c r="Q160" s="1"/>
      <c r="R160" s="1"/>
      <c r="S160" s="1"/>
      <c r="T160" s="1"/>
      <c r="U160" s="1"/>
      <c r="V160" s="8"/>
      <c r="W160" s="1"/>
      <c r="X160" s="1"/>
      <c r="Y160" s="8"/>
      <c r="Z160" s="8"/>
      <c r="AA160" s="8"/>
      <c r="AB160" s="8"/>
      <c r="AC160" s="8"/>
      <c r="AD160" s="8"/>
      <c r="AE160" s="8"/>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8"/>
      <c r="BW160" s="8"/>
      <c r="BX160" s="8"/>
      <c r="BY160" s="8"/>
      <c r="BZ160" s="8"/>
      <c r="CA160" s="8"/>
      <c r="CB160" s="1"/>
      <c r="CC160" s="8"/>
      <c r="CD160" s="1"/>
      <c r="CE160" s="8"/>
      <c r="CF160" s="1"/>
      <c r="CG160" s="8"/>
      <c r="CH160" s="1"/>
    </row>
    <row r="161" spans="2:86" s="211" customFormat="1" ht="13.9">
      <c r="B161" s="334"/>
      <c r="C161" s="335"/>
      <c r="D161" s="335"/>
      <c r="E161" s="335"/>
      <c r="F161" s="335"/>
      <c r="G161" s="335"/>
      <c r="H161" s="335"/>
      <c r="I161" s="335"/>
      <c r="J161" s="335"/>
      <c r="K161" s="336"/>
      <c r="L161" s="8"/>
      <c r="M161" s="8"/>
      <c r="N161" s="8"/>
      <c r="O161" s="8"/>
      <c r="P161" s="8"/>
      <c r="Q161" s="1"/>
      <c r="R161" s="1"/>
      <c r="S161" s="1"/>
      <c r="T161" s="1"/>
      <c r="U161" s="1"/>
      <c r="V161" s="8"/>
      <c r="W161" s="1"/>
      <c r="X161" s="1"/>
      <c r="Y161" s="8"/>
      <c r="Z161" s="8"/>
      <c r="AA161" s="8"/>
      <c r="AB161" s="8"/>
      <c r="AC161" s="8"/>
      <c r="AD161" s="8"/>
      <c r="AE161" s="8"/>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8"/>
      <c r="BW161" s="8"/>
      <c r="BX161" s="8"/>
      <c r="BY161" s="8"/>
      <c r="BZ161" s="8"/>
      <c r="CA161" s="8"/>
      <c r="CB161" s="1"/>
      <c r="CC161" s="8"/>
      <c r="CD161" s="1"/>
      <c r="CE161" s="8"/>
      <c r="CF161" s="1"/>
      <c r="CG161" s="8"/>
      <c r="CH161" s="1"/>
    </row>
    <row r="162" spans="2:86" s="211" customFormat="1" ht="13.9">
      <c r="B162" s="1"/>
      <c r="C162" s="1"/>
      <c r="D162" s="1"/>
      <c r="E162" s="1"/>
      <c r="F162" s="1"/>
      <c r="G162" s="1"/>
      <c r="H162" s="8"/>
      <c r="I162" s="8"/>
      <c r="J162" s="8"/>
      <c r="K162" s="8"/>
      <c r="L162" s="8"/>
      <c r="M162" s="8"/>
      <c r="N162" s="8"/>
      <c r="O162" s="8"/>
      <c r="P162" s="8"/>
      <c r="Q162" s="1"/>
      <c r="R162" s="1"/>
      <c r="S162" s="1"/>
      <c r="T162" s="1"/>
      <c r="U162" s="1"/>
      <c r="V162" s="8"/>
      <c r="W162" s="1"/>
      <c r="X162" s="1"/>
      <c r="Y162" s="8"/>
      <c r="Z162" s="8"/>
      <c r="AA162" s="8"/>
      <c r="AB162" s="8"/>
      <c r="AC162" s="8"/>
      <c r="AD162" s="8"/>
      <c r="AE162" s="8"/>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8"/>
      <c r="BW162" s="8"/>
      <c r="BX162" s="8"/>
      <c r="BY162" s="8"/>
      <c r="BZ162" s="8"/>
      <c r="CA162" s="8"/>
      <c r="CB162" s="1"/>
      <c r="CC162" s="8"/>
      <c r="CD162" s="1"/>
      <c r="CE162" s="8"/>
      <c r="CF162" s="1"/>
      <c r="CG162" s="8"/>
      <c r="CH162" s="1"/>
    </row>
    <row r="163" spans="2:86" s="211" customFormat="1" ht="13.9">
      <c r="B163" s="1"/>
      <c r="C163" s="1"/>
      <c r="D163" s="1"/>
      <c r="E163" s="1"/>
      <c r="F163" s="1"/>
      <c r="G163" s="1"/>
      <c r="H163" s="8"/>
      <c r="I163" s="8"/>
      <c r="J163" s="8"/>
      <c r="K163" s="8"/>
      <c r="L163" s="8"/>
      <c r="M163" s="8"/>
      <c r="N163" s="8"/>
      <c r="O163" s="8"/>
      <c r="P163" s="8"/>
      <c r="Q163" s="1"/>
      <c r="R163" s="1"/>
      <c r="S163" s="1"/>
      <c r="T163" s="1"/>
      <c r="U163" s="1"/>
      <c r="V163" s="8"/>
      <c r="W163" s="1"/>
      <c r="X163" s="1"/>
      <c r="Y163" s="8"/>
      <c r="Z163" s="8"/>
      <c r="AA163" s="8"/>
      <c r="AB163" s="8"/>
      <c r="AC163" s="8"/>
      <c r="AD163" s="8"/>
      <c r="AE163" s="8"/>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8"/>
      <c r="BW163" s="8"/>
      <c r="BX163" s="8"/>
      <c r="BY163" s="8"/>
      <c r="BZ163" s="8"/>
      <c r="CA163" s="8"/>
      <c r="CB163" s="1"/>
      <c r="CC163" s="8"/>
      <c r="CD163" s="1"/>
      <c r="CE163" s="8"/>
      <c r="CF163" s="1"/>
      <c r="CG163" s="8"/>
      <c r="CH163" s="1"/>
    </row>
    <row r="164" spans="2:86" s="211" customFormat="1" ht="13.9" hidden="1">
      <c r="B164" s="1"/>
      <c r="C164" s="1"/>
      <c r="D164" s="1"/>
      <c r="E164" s="1"/>
      <c r="F164" s="1"/>
      <c r="G164" s="1"/>
      <c r="H164" s="8"/>
      <c r="I164" s="8"/>
      <c r="J164" s="8"/>
      <c r="K164" s="8"/>
      <c r="L164" s="8"/>
      <c r="M164" s="8"/>
      <c r="N164" s="8"/>
      <c r="O164" s="8"/>
      <c r="P164" s="8"/>
      <c r="Q164" s="1"/>
      <c r="R164" s="1"/>
      <c r="S164" s="1"/>
      <c r="T164" s="1"/>
      <c r="U164" s="1"/>
      <c r="V164" s="8"/>
      <c r="W164" s="1"/>
      <c r="X164" s="1"/>
      <c r="Y164" s="8"/>
      <c r="Z164" s="8"/>
      <c r="AA164" s="8"/>
      <c r="AB164" s="8"/>
      <c r="AC164" s="8"/>
      <c r="AD164" s="8"/>
      <c r="AE164" s="8"/>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8"/>
      <c r="BW164" s="8"/>
      <c r="BX164" s="8"/>
      <c r="BY164" s="8"/>
      <c r="BZ164" s="8"/>
      <c r="CA164" s="8"/>
      <c r="CB164" s="1"/>
      <c r="CC164" s="8"/>
      <c r="CD164" s="1"/>
      <c r="CE164" s="8"/>
      <c r="CF164" s="1"/>
      <c r="CG164" s="8"/>
      <c r="CH164" s="1"/>
    </row>
    <row r="165" spans="2:86" s="211" customFormat="1" ht="13.9" hidden="1">
      <c r="B165" s="1"/>
      <c r="C165" s="1"/>
      <c r="D165" s="1"/>
      <c r="E165" s="1"/>
      <c r="F165" s="1"/>
      <c r="G165" s="1"/>
      <c r="H165" s="8"/>
      <c r="I165" s="8"/>
      <c r="J165" s="8"/>
      <c r="K165" s="8"/>
      <c r="L165" s="8"/>
      <c r="M165" s="8"/>
      <c r="N165" s="8"/>
      <c r="O165" s="8"/>
      <c r="P165" s="8"/>
      <c r="Q165" s="1"/>
      <c r="R165" s="1"/>
      <c r="S165" s="1"/>
      <c r="T165" s="1"/>
      <c r="U165" s="1"/>
      <c r="V165" s="8"/>
      <c r="W165" s="1"/>
      <c r="X165" s="1"/>
      <c r="Y165" s="8"/>
      <c r="Z165" s="8"/>
      <c r="AA165" s="8"/>
      <c r="AB165" s="8"/>
      <c r="AC165" s="8"/>
      <c r="AD165" s="8"/>
      <c r="AE165" s="8"/>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8"/>
      <c r="BW165" s="8"/>
      <c r="BX165" s="8"/>
      <c r="BY165" s="8"/>
      <c r="BZ165" s="8"/>
      <c r="CA165" s="8"/>
      <c r="CB165" s="1"/>
      <c r="CC165" s="8"/>
      <c r="CD165" s="1"/>
      <c r="CE165" s="8"/>
      <c r="CF165" s="1"/>
      <c r="CG165" s="8"/>
      <c r="CH165" s="1"/>
    </row>
    <row r="166" spans="2:86" s="211" customFormat="1" ht="13.9" hidden="1">
      <c r="B166" s="1"/>
      <c r="C166" s="1"/>
      <c r="D166" s="1"/>
      <c r="E166" s="1"/>
      <c r="F166" s="1"/>
      <c r="G166" s="1"/>
      <c r="H166" s="8"/>
      <c r="I166" s="8"/>
      <c r="J166" s="8"/>
      <c r="K166" s="8"/>
      <c r="L166" s="8"/>
      <c r="M166" s="8"/>
      <c r="N166" s="8"/>
      <c r="O166" s="8"/>
      <c r="P166" s="8"/>
      <c r="Q166" s="1"/>
      <c r="R166" s="1"/>
      <c r="S166" s="1"/>
      <c r="T166" s="1"/>
      <c r="U166" s="1"/>
      <c r="V166" s="8"/>
      <c r="W166" s="1"/>
      <c r="X166" s="1"/>
      <c r="Y166" s="8"/>
      <c r="Z166" s="8"/>
      <c r="AA166" s="8"/>
      <c r="AB166" s="8"/>
      <c r="AC166" s="8"/>
      <c r="AD166" s="8"/>
      <c r="AE166" s="8"/>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8"/>
      <c r="BW166" s="8"/>
      <c r="BX166" s="8"/>
      <c r="BY166" s="8"/>
      <c r="BZ166" s="8"/>
      <c r="CA166" s="8"/>
      <c r="CB166" s="1"/>
      <c r="CC166" s="8"/>
      <c r="CD166" s="1"/>
      <c r="CE166" s="8"/>
      <c r="CF166" s="1"/>
      <c r="CG166" s="8"/>
      <c r="CH166" s="1"/>
    </row>
    <row r="167" spans="2:86" s="211" customFormat="1" ht="13.9" hidden="1">
      <c r="B167" s="1"/>
      <c r="C167" s="1"/>
      <c r="D167" s="1"/>
      <c r="E167" s="1"/>
      <c r="F167" s="1"/>
      <c r="G167" s="1"/>
      <c r="H167" s="8"/>
      <c r="I167" s="8"/>
      <c r="J167" s="8"/>
      <c r="K167" s="8"/>
      <c r="L167" s="8"/>
      <c r="M167" s="8"/>
      <c r="N167" s="8"/>
      <c r="O167" s="8"/>
      <c r="P167" s="8"/>
      <c r="Q167" s="1"/>
      <c r="R167" s="1"/>
      <c r="S167" s="1"/>
      <c r="T167" s="1"/>
      <c r="U167" s="1"/>
      <c r="V167" s="8"/>
      <c r="W167" s="1"/>
      <c r="X167" s="1"/>
      <c r="Y167" s="8"/>
      <c r="Z167" s="8"/>
      <c r="AA167" s="8"/>
      <c r="AB167" s="8"/>
      <c r="AC167" s="8"/>
      <c r="AD167" s="8"/>
      <c r="AE167" s="8"/>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8"/>
      <c r="BW167" s="8"/>
      <c r="BX167" s="8"/>
      <c r="BY167" s="8"/>
      <c r="BZ167" s="8"/>
      <c r="CA167" s="8"/>
      <c r="CB167" s="1"/>
      <c r="CC167" s="8"/>
      <c r="CD167" s="1"/>
      <c r="CE167" s="8"/>
      <c r="CF167" s="1"/>
      <c r="CG167" s="8"/>
      <c r="CH167" s="1"/>
    </row>
    <row r="168" spans="2:86" s="211" customFormat="1" ht="13.9" hidden="1">
      <c r="B168" s="1"/>
      <c r="C168" s="1"/>
      <c r="D168" s="1"/>
      <c r="E168" s="1"/>
      <c r="F168" s="1"/>
      <c r="G168" s="1"/>
      <c r="H168" s="8"/>
      <c r="I168" s="8"/>
      <c r="J168" s="8"/>
      <c r="K168" s="8"/>
      <c r="L168" s="8"/>
      <c r="M168" s="8"/>
      <c r="N168" s="8"/>
      <c r="O168" s="8"/>
      <c r="P168" s="8"/>
      <c r="Q168" s="1"/>
      <c r="R168" s="1"/>
      <c r="S168" s="1"/>
      <c r="T168" s="1"/>
      <c r="U168" s="1"/>
      <c r="V168" s="8"/>
      <c r="W168" s="1"/>
      <c r="X168" s="1"/>
      <c r="Y168" s="8"/>
      <c r="Z168" s="8"/>
      <c r="AA168" s="8"/>
      <c r="AB168" s="8"/>
      <c r="AC168" s="8"/>
      <c r="AD168" s="8"/>
      <c r="AE168" s="8"/>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8"/>
      <c r="BW168" s="8"/>
      <c r="BX168" s="8"/>
      <c r="BY168" s="8"/>
      <c r="BZ168" s="8"/>
      <c r="CA168" s="8"/>
      <c r="CB168" s="1"/>
      <c r="CC168" s="8"/>
      <c r="CD168" s="1"/>
      <c r="CE168" s="8"/>
      <c r="CF168" s="1"/>
      <c r="CG168" s="8"/>
      <c r="CH168" s="1"/>
    </row>
    <row r="169" spans="2:86" s="211" customFormat="1" ht="13.9" hidden="1">
      <c r="B169" s="1"/>
      <c r="C169" s="1"/>
      <c r="D169" s="1"/>
      <c r="E169" s="1"/>
      <c r="F169" s="1"/>
      <c r="G169" s="1"/>
      <c r="H169" s="8"/>
      <c r="I169" s="8"/>
      <c r="J169" s="8"/>
      <c r="K169" s="8"/>
      <c r="L169" s="8"/>
      <c r="M169" s="8"/>
      <c r="N169" s="8"/>
      <c r="O169" s="8"/>
      <c r="P169" s="8"/>
      <c r="Q169" s="1"/>
      <c r="R169" s="1"/>
      <c r="S169" s="1"/>
      <c r="T169" s="1"/>
      <c r="U169" s="1"/>
      <c r="V169" s="8"/>
      <c r="W169" s="1"/>
      <c r="X169" s="1"/>
      <c r="Y169" s="8"/>
      <c r="Z169" s="8"/>
      <c r="AA169" s="8"/>
      <c r="AB169" s="8"/>
      <c r="AC169" s="8"/>
      <c r="AD169" s="8"/>
      <c r="AE169" s="8"/>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8"/>
      <c r="BW169" s="8"/>
      <c r="BX169" s="8"/>
      <c r="BY169" s="8"/>
      <c r="BZ169" s="8"/>
      <c r="CA169" s="8"/>
      <c r="CB169" s="1"/>
      <c r="CC169" s="8"/>
      <c r="CD169" s="1"/>
      <c r="CE169" s="8"/>
      <c r="CF169" s="1"/>
      <c r="CG169" s="8"/>
      <c r="CH169" s="1"/>
    </row>
    <row r="170" spans="2:86" s="211" customFormat="1" ht="13.9" hidden="1">
      <c r="B170" s="1"/>
      <c r="C170" s="1"/>
      <c r="D170" s="1"/>
      <c r="E170" s="1"/>
      <c r="F170" s="1"/>
      <c r="G170" s="1"/>
      <c r="H170" s="8"/>
      <c r="I170" s="8"/>
      <c r="J170" s="8"/>
      <c r="K170" s="8"/>
      <c r="L170" s="8"/>
      <c r="M170" s="8"/>
      <c r="N170" s="8"/>
      <c r="O170" s="8"/>
      <c r="P170" s="8"/>
      <c r="Q170" s="1"/>
      <c r="R170" s="1"/>
      <c r="S170" s="1"/>
      <c r="T170" s="1"/>
      <c r="U170" s="1"/>
      <c r="V170" s="8"/>
      <c r="W170" s="1"/>
      <c r="X170" s="1"/>
      <c r="Y170" s="8"/>
      <c r="Z170" s="8"/>
      <c r="AA170" s="8"/>
      <c r="AB170" s="8"/>
      <c r="AC170" s="8"/>
      <c r="AD170" s="8"/>
      <c r="AE170" s="8"/>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8"/>
      <c r="BW170" s="8"/>
      <c r="BX170" s="8"/>
      <c r="BY170" s="8"/>
      <c r="BZ170" s="8"/>
      <c r="CA170" s="8"/>
      <c r="CB170" s="1"/>
      <c r="CC170" s="8"/>
      <c r="CD170" s="1"/>
      <c r="CE170" s="8"/>
      <c r="CF170" s="1"/>
      <c r="CG170" s="8"/>
      <c r="CH170" s="1"/>
    </row>
    <row r="171" spans="2:86" s="211" customFormat="1" ht="13.9" hidden="1">
      <c r="B171" s="1"/>
      <c r="C171" s="1"/>
      <c r="D171" s="1"/>
      <c r="E171" s="1"/>
      <c r="F171" s="1"/>
      <c r="G171" s="1"/>
      <c r="H171" s="8"/>
      <c r="I171" s="8"/>
      <c r="J171" s="8"/>
      <c r="K171" s="8"/>
      <c r="L171" s="8"/>
      <c r="M171" s="8"/>
      <c r="N171" s="8"/>
      <c r="O171" s="8"/>
      <c r="P171" s="8"/>
      <c r="Q171" s="1"/>
      <c r="R171" s="1"/>
      <c r="S171" s="1"/>
      <c r="T171" s="1"/>
      <c r="U171" s="1"/>
      <c r="V171" s="8"/>
      <c r="W171" s="1"/>
      <c r="X171" s="1"/>
      <c r="Y171" s="8"/>
      <c r="Z171" s="8"/>
      <c r="AA171" s="8"/>
      <c r="AB171" s="8"/>
      <c r="AC171" s="8"/>
      <c r="AD171" s="8"/>
      <c r="AE171" s="8"/>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8"/>
      <c r="BW171" s="8"/>
      <c r="BX171" s="8"/>
      <c r="BY171" s="8"/>
      <c r="BZ171" s="8"/>
      <c r="CA171" s="8"/>
      <c r="CB171" s="1"/>
      <c r="CC171" s="8"/>
      <c r="CD171" s="1"/>
      <c r="CE171" s="8"/>
      <c r="CF171" s="1"/>
      <c r="CG171" s="8"/>
      <c r="CH171" s="1"/>
    </row>
    <row r="172" spans="2:86" s="211" customFormat="1" ht="13.9" hidden="1">
      <c r="B172" s="1"/>
      <c r="C172" s="1"/>
      <c r="D172" s="1"/>
      <c r="E172" s="1"/>
      <c r="F172" s="1"/>
      <c r="G172" s="1"/>
      <c r="H172" s="8"/>
      <c r="I172" s="8"/>
      <c r="J172" s="8"/>
      <c r="K172" s="8"/>
      <c r="L172" s="8"/>
      <c r="M172" s="8"/>
      <c r="N172" s="8"/>
      <c r="O172" s="8"/>
      <c r="P172" s="8"/>
      <c r="Q172" s="1"/>
      <c r="R172" s="1"/>
      <c r="S172" s="1"/>
      <c r="T172" s="1"/>
      <c r="U172" s="1"/>
      <c r="V172" s="8"/>
      <c r="W172" s="1"/>
      <c r="X172" s="1"/>
      <c r="Y172" s="8"/>
      <c r="Z172" s="8"/>
      <c r="AA172" s="8"/>
      <c r="AB172" s="8"/>
      <c r="AC172" s="8"/>
      <c r="AD172" s="8"/>
      <c r="AE172" s="8"/>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8"/>
      <c r="BW172" s="8"/>
      <c r="BX172" s="8"/>
      <c r="BY172" s="8"/>
      <c r="BZ172" s="8"/>
      <c r="CA172" s="8"/>
      <c r="CB172" s="1"/>
      <c r="CC172" s="8"/>
      <c r="CD172" s="1"/>
      <c r="CE172" s="8"/>
      <c r="CF172" s="1"/>
      <c r="CG172" s="8"/>
      <c r="CH172" s="1"/>
    </row>
    <row r="173" spans="2:86" s="211" customFormat="1" ht="13.9" hidden="1">
      <c r="B173" s="1"/>
      <c r="C173" s="1"/>
      <c r="D173" s="1"/>
      <c r="E173" s="1"/>
      <c r="F173" s="1"/>
      <c r="G173" s="1"/>
      <c r="H173" s="8"/>
      <c r="I173" s="8"/>
      <c r="J173" s="8"/>
      <c r="K173" s="8"/>
      <c r="L173" s="8"/>
      <c r="M173" s="8"/>
      <c r="N173" s="8"/>
      <c r="O173" s="8"/>
      <c r="P173" s="8"/>
      <c r="Q173" s="1"/>
      <c r="R173" s="1"/>
      <c r="S173" s="1"/>
      <c r="T173" s="1"/>
      <c r="U173" s="1"/>
      <c r="V173" s="8"/>
      <c r="W173" s="1"/>
      <c r="X173" s="1"/>
      <c r="Y173" s="8"/>
      <c r="Z173" s="8"/>
      <c r="AA173" s="8"/>
      <c r="AB173" s="8"/>
      <c r="AC173" s="8"/>
      <c r="AD173" s="8"/>
      <c r="AE173" s="8"/>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8"/>
      <c r="BW173" s="8"/>
      <c r="BX173" s="8"/>
      <c r="BY173" s="8"/>
      <c r="BZ173" s="8"/>
      <c r="CA173" s="8"/>
      <c r="CB173" s="1"/>
      <c r="CC173" s="8"/>
      <c r="CD173" s="1"/>
      <c r="CE173" s="8"/>
      <c r="CF173" s="1"/>
      <c r="CG173" s="8"/>
      <c r="CH173" s="1"/>
    </row>
    <row r="174" spans="2:86" s="211" customFormat="1" ht="13.9" hidden="1">
      <c r="B174" s="1"/>
      <c r="C174" s="1"/>
      <c r="D174" s="1"/>
      <c r="E174" s="1"/>
      <c r="F174" s="1"/>
      <c r="G174" s="1"/>
      <c r="H174" s="8"/>
      <c r="I174" s="8"/>
      <c r="J174" s="8"/>
      <c r="K174" s="8"/>
      <c r="L174" s="8"/>
      <c r="M174" s="8"/>
      <c r="N174" s="8"/>
      <c r="O174" s="8"/>
      <c r="P174" s="8"/>
      <c r="Q174" s="1"/>
      <c r="R174" s="1"/>
      <c r="S174" s="1"/>
      <c r="T174" s="1"/>
      <c r="U174" s="1"/>
      <c r="V174" s="8"/>
      <c r="W174" s="1"/>
      <c r="X174" s="1"/>
      <c r="Y174" s="8"/>
      <c r="Z174" s="8"/>
      <c r="AA174" s="8"/>
      <c r="AB174" s="8"/>
      <c r="AC174" s="8"/>
      <c r="AD174" s="8"/>
      <c r="AE174" s="8"/>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8"/>
      <c r="BW174" s="8"/>
      <c r="BX174" s="8"/>
      <c r="BY174" s="8"/>
      <c r="BZ174" s="8"/>
      <c r="CA174" s="8"/>
      <c r="CB174" s="1"/>
      <c r="CC174" s="8"/>
      <c r="CD174" s="1"/>
      <c r="CE174" s="8"/>
      <c r="CF174" s="1"/>
      <c r="CG174" s="8"/>
      <c r="CH174" s="1"/>
    </row>
    <row r="175" spans="2:86" s="211" customFormat="1" ht="13.9" hidden="1">
      <c r="B175" s="1"/>
      <c r="C175" s="1"/>
      <c r="D175" s="1"/>
      <c r="E175" s="1"/>
      <c r="F175" s="1"/>
      <c r="G175" s="1"/>
      <c r="H175" s="8"/>
      <c r="I175" s="8"/>
      <c r="J175" s="8"/>
      <c r="K175" s="8"/>
      <c r="L175" s="8"/>
      <c r="M175" s="8"/>
      <c r="N175" s="8"/>
      <c r="O175" s="8"/>
      <c r="P175" s="8"/>
      <c r="Q175" s="1"/>
      <c r="R175" s="1"/>
      <c r="S175" s="1"/>
      <c r="T175" s="1"/>
      <c r="U175" s="1"/>
      <c r="V175" s="8"/>
      <c r="W175" s="1"/>
      <c r="X175" s="1"/>
      <c r="Y175" s="8"/>
      <c r="Z175" s="8"/>
      <c r="AA175" s="8"/>
      <c r="AB175" s="8"/>
      <c r="AC175" s="8"/>
      <c r="AD175" s="8"/>
      <c r="AE175" s="8"/>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8"/>
      <c r="BW175" s="8"/>
      <c r="BX175" s="8"/>
      <c r="BY175" s="8"/>
      <c r="BZ175" s="8"/>
      <c r="CA175" s="8"/>
      <c r="CB175" s="1"/>
      <c r="CC175" s="8"/>
      <c r="CD175" s="1"/>
      <c r="CE175" s="8"/>
      <c r="CF175" s="1"/>
      <c r="CG175" s="8"/>
      <c r="CH175" s="1"/>
    </row>
    <row r="176" spans="2:86" s="211" customFormat="1" ht="13.9" hidden="1">
      <c r="B176" s="1"/>
      <c r="C176" s="1"/>
      <c r="D176" s="1"/>
      <c r="E176" s="1"/>
      <c r="F176" s="1"/>
      <c r="G176" s="1"/>
      <c r="H176" s="8"/>
      <c r="I176" s="8"/>
      <c r="J176" s="8"/>
      <c r="K176" s="8"/>
      <c r="L176" s="8"/>
      <c r="M176" s="8"/>
      <c r="N176" s="8"/>
      <c r="O176" s="8"/>
      <c r="P176" s="8"/>
      <c r="Q176" s="1"/>
      <c r="R176" s="1"/>
      <c r="S176" s="1"/>
      <c r="T176" s="1"/>
      <c r="U176" s="1"/>
      <c r="V176" s="8"/>
      <c r="W176" s="1"/>
      <c r="X176" s="1"/>
      <c r="Y176" s="8"/>
      <c r="Z176" s="8"/>
      <c r="AA176" s="8"/>
      <c r="AB176" s="8"/>
      <c r="AC176" s="8"/>
      <c r="AD176" s="8"/>
      <c r="AE176" s="8"/>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8"/>
      <c r="BW176" s="8"/>
      <c r="BX176" s="8"/>
      <c r="BY176" s="8"/>
      <c r="BZ176" s="8"/>
      <c r="CA176" s="8"/>
      <c r="CB176" s="1"/>
      <c r="CC176" s="8"/>
      <c r="CD176" s="1"/>
      <c r="CE176" s="8"/>
      <c r="CF176" s="1"/>
      <c r="CG176" s="8"/>
      <c r="CH176" s="1"/>
    </row>
    <row r="177" spans="17:86" s="211" customFormat="1" ht="13.9" hidden="1">
      <c r="Q177" s="1"/>
      <c r="R177" s="1"/>
      <c r="S177" s="1"/>
      <c r="T177" s="1"/>
      <c r="U177" s="1"/>
      <c r="V177" s="8"/>
      <c r="W177" s="1"/>
      <c r="X177" s="1"/>
      <c r="Y177" s="8"/>
      <c r="Z177" s="8"/>
      <c r="AA177" s="8"/>
      <c r="AB177" s="8"/>
      <c r="AC177" s="8"/>
      <c r="AD177" s="8"/>
      <c r="AE177" s="8"/>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8"/>
      <c r="BW177" s="8"/>
      <c r="BX177" s="8"/>
      <c r="BY177" s="8"/>
      <c r="BZ177" s="8"/>
      <c r="CA177" s="8"/>
      <c r="CB177" s="1"/>
      <c r="CC177" s="8"/>
      <c r="CD177" s="1"/>
      <c r="CE177" s="8"/>
      <c r="CF177" s="1"/>
      <c r="CG177" s="8"/>
      <c r="CH177" s="1"/>
    </row>
    <row r="178" spans="17:86" s="211" customFormat="1" ht="13.9" hidden="1">
      <c r="Q178" s="1"/>
      <c r="R178" s="1"/>
      <c r="S178" s="1"/>
      <c r="T178" s="1"/>
      <c r="U178" s="1"/>
      <c r="V178" s="8"/>
      <c r="W178" s="1"/>
      <c r="X178" s="1"/>
      <c r="Y178" s="8"/>
      <c r="Z178" s="8"/>
      <c r="AA178" s="8"/>
      <c r="AB178" s="8"/>
      <c r="AC178" s="8"/>
      <c r="AD178" s="8"/>
      <c r="AE178" s="8"/>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8"/>
      <c r="BW178" s="8"/>
      <c r="BX178" s="8"/>
      <c r="BY178" s="8"/>
      <c r="BZ178" s="8"/>
      <c r="CA178" s="8"/>
      <c r="CB178" s="1"/>
      <c r="CC178" s="8"/>
      <c r="CD178" s="1"/>
      <c r="CE178" s="8"/>
      <c r="CF178" s="1"/>
      <c r="CG178" s="8"/>
      <c r="CH178" s="1"/>
    </row>
    <row r="179" spans="17:86" s="211" customFormat="1" ht="13.9" hidden="1">
      <c r="Q179" s="1"/>
      <c r="R179" s="1"/>
      <c r="S179" s="1"/>
      <c r="T179" s="1"/>
      <c r="U179" s="1"/>
      <c r="V179" s="8"/>
      <c r="W179" s="1"/>
      <c r="X179" s="1"/>
      <c r="Y179" s="8"/>
      <c r="Z179" s="8"/>
      <c r="AA179" s="8"/>
      <c r="AB179" s="8"/>
      <c r="AC179" s="8"/>
      <c r="AD179" s="8"/>
      <c r="AE179" s="8"/>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8"/>
      <c r="BW179" s="8"/>
      <c r="BX179" s="8"/>
      <c r="BY179" s="8"/>
      <c r="BZ179" s="8"/>
      <c r="CA179" s="8"/>
      <c r="CB179" s="1"/>
      <c r="CC179" s="8"/>
      <c r="CD179" s="1"/>
      <c r="CE179" s="8"/>
      <c r="CF179" s="1"/>
      <c r="CG179" s="8"/>
      <c r="CH179" s="1"/>
    </row>
    <row r="180" spans="17:86" ht="12.75" customHeight="1">
      <c r="Q180" s="1"/>
      <c r="R180" s="1"/>
      <c r="S180" s="1"/>
      <c r="T180" s="1"/>
      <c r="U180" s="1"/>
      <c r="V180" s="8"/>
      <c r="W180" s="1"/>
      <c r="X180" s="1"/>
      <c r="Y180" s="8"/>
      <c r="Z180" s="8"/>
      <c r="AA180" s="8"/>
      <c r="AB180" s="8"/>
      <c r="AC180" s="8"/>
      <c r="AD180" s="8"/>
      <c r="AE180" s="8"/>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8"/>
      <c r="BH180" s="8"/>
      <c r="BI180" s="8"/>
      <c r="BJ180" s="8"/>
      <c r="BK180" s="8"/>
      <c r="BL180" s="8"/>
      <c r="BM180" s="8"/>
      <c r="BN180" s="8"/>
      <c r="BO180" s="8"/>
      <c r="BP180" s="8"/>
      <c r="BQ180" s="8"/>
      <c r="BR180" s="8"/>
      <c r="BS180" s="8"/>
      <c r="BT180" s="8"/>
      <c r="BU180" s="8"/>
      <c r="BV180" s="8"/>
      <c r="BW180" s="8"/>
      <c r="BX180" s="8"/>
      <c r="BY180" s="8"/>
      <c r="BZ180" s="8"/>
      <c r="CA180" s="8"/>
      <c r="CB180" s="1"/>
      <c r="CC180" s="8"/>
      <c r="CD180" s="1"/>
      <c r="CE180" s="8"/>
      <c r="CF180" s="1"/>
      <c r="CG180" s="8"/>
      <c r="CH180" s="1"/>
    </row>
    <row r="181" spans="17:86" ht="12.75" customHeight="1">
      <c r="Q181" s="1"/>
      <c r="R181" s="1"/>
      <c r="S181" s="1"/>
      <c r="T181" s="1"/>
      <c r="U181" s="1"/>
      <c r="V181" s="8"/>
      <c r="W181" s="1"/>
      <c r="X181" s="1"/>
      <c r="Y181" s="8"/>
      <c r="Z181" s="8"/>
      <c r="AA181" s="8"/>
      <c r="AB181" s="8"/>
      <c r="AC181" s="8"/>
      <c r="AD181" s="8"/>
      <c r="AE181" s="8"/>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8"/>
      <c r="BH181" s="8"/>
      <c r="BI181" s="8"/>
      <c r="BJ181" s="8"/>
      <c r="BK181" s="8"/>
      <c r="BL181" s="8"/>
      <c r="BM181" s="8"/>
      <c r="BN181" s="8"/>
      <c r="BO181" s="8"/>
      <c r="BP181" s="8"/>
      <c r="BQ181" s="8"/>
      <c r="BR181" s="8"/>
      <c r="BS181" s="8"/>
      <c r="BT181" s="8"/>
      <c r="BU181" s="8"/>
      <c r="BV181" s="8"/>
      <c r="BW181" s="8"/>
      <c r="BX181" s="8"/>
      <c r="BY181" s="8"/>
      <c r="BZ181" s="8"/>
      <c r="CA181" s="8"/>
      <c r="CB181" s="1"/>
      <c r="CC181" s="8"/>
      <c r="CD181" s="1"/>
      <c r="CE181" s="8"/>
      <c r="CF181" s="1"/>
      <c r="CG181" s="8"/>
      <c r="CH181" s="1"/>
    </row>
    <row r="182" spans="17:86" ht="12.75" customHeight="1">
      <c r="Q182" s="1"/>
      <c r="R182" s="1"/>
      <c r="S182" s="1"/>
      <c r="T182" s="1"/>
      <c r="U182" s="1"/>
      <c r="V182" s="8"/>
      <c r="W182" s="1"/>
      <c r="X182" s="1"/>
      <c r="Y182" s="8"/>
      <c r="Z182" s="8"/>
      <c r="AA182" s="8"/>
      <c r="AB182" s="8"/>
      <c r="AC182" s="8"/>
      <c r="AD182" s="8"/>
      <c r="AE182" s="8"/>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8"/>
      <c r="BH182" s="8"/>
      <c r="BI182" s="8"/>
      <c r="BJ182" s="8"/>
      <c r="BK182" s="8"/>
      <c r="BL182" s="8"/>
      <c r="BM182" s="8"/>
      <c r="BN182" s="8"/>
      <c r="BO182" s="8"/>
      <c r="BP182" s="8"/>
      <c r="BQ182" s="8"/>
      <c r="BR182" s="8"/>
      <c r="BS182" s="8"/>
      <c r="BT182" s="8"/>
      <c r="BU182" s="8"/>
      <c r="BV182" s="8"/>
      <c r="BW182" s="8"/>
      <c r="BX182" s="8"/>
      <c r="BY182" s="8"/>
      <c r="BZ182" s="8"/>
      <c r="CA182" s="8"/>
      <c r="CB182" s="1"/>
      <c r="CC182" s="8"/>
      <c r="CD182" s="1"/>
      <c r="CE182" s="8"/>
      <c r="CF182" s="1"/>
      <c r="CG182" s="8"/>
      <c r="CH182" s="1"/>
    </row>
    <row r="183" spans="17:86" ht="12.75" customHeight="1">
      <c r="Q183" s="1"/>
      <c r="R183" s="1"/>
      <c r="S183" s="1"/>
      <c r="T183" s="1"/>
      <c r="U183" s="1"/>
      <c r="V183" s="8"/>
      <c r="W183" s="1"/>
      <c r="X183" s="1"/>
      <c r="Y183" s="8"/>
      <c r="Z183" s="8"/>
      <c r="AA183" s="8"/>
      <c r="AB183" s="8"/>
      <c r="AC183" s="8"/>
      <c r="AD183" s="8"/>
      <c r="AE183" s="8"/>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8"/>
      <c r="BH183" s="8"/>
      <c r="BI183" s="8"/>
      <c r="BJ183" s="8"/>
      <c r="BK183" s="8"/>
      <c r="BL183" s="8"/>
      <c r="BM183" s="8"/>
      <c r="BN183" s="8"/>
      <c r="BO183" s="8"/>
      <c r="BP183" s="8"/>
      <c r="BQ183" s="8"/>
      <c r="BR183" s="8"/>
      <c r="BS183" s="8"/>
      <c r="BT183" s="8"/>
      <c r="BU183" s="8"/>
      <c r="BV183" s="8"/>
      <c r="BW183" s="8"/>
      <c r="BX183" s="8"/>
      <c r="BY183" s="8"/>
      <c r="BZ183" s="8"/>
      <c r="CA183" s="8"/>
      <c r="CB183" s="1"/>
      <c r="CC183" s="8"/>
      <c r="CD183" s="1"/>
      <c r="CE183" s="8"/>
      <c r="CF183" s="1"/>
      <c r="CG183" s="8"/>
      <c r="CH183" s="1"/>
    </row>
    <row r="184" spans="17:86" ht="12.75" customHeight="1">
      <c r="Q184" s="1"/>
      <c r="R184" s="1"/>
      <c r="S184" s="1"/>
      <c r="T184" s="1"/>
      <c r="U184" s="1"/>
      <c r="V184" s="8"/>
      <c r="W184" s="1"/>
      <c r="X184" s="1"/>
      <c r="Y184" s="8"/>
      <c r="Z184" s="8"/>
      <c r="AA184" s="8"/>
      <c r="AB184" s="8"/>
      <c r="AC184" s="8"/>
      <c r="AD184" s="8"/>
      <c r="AE184" s="8"/>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8"/>
      <c r="BH184" s="8"/>
      <c r="BI184" s="8"/>
      <c r="BJ184" s="8"/>
      <c r="BK184" s="8"/>
      <c r="BL184" s="8"/>
      <c r="BM184" s="8"/>
      <c r="BN184" s="8"/>
      <c r="BO184" s="8"/>
      <c r="BP184" s="8"/>
      <c r="BQ184" s="8"/>
      <c r="BR184" s="8"/>
      <c r="BS184" s="8"/>
      <c r="BT184" s="8"/>
      <c r="BU184" s="8"/>
      <c r="BV184" s="8"/>
      <c r="BW184" s="8"/>
      <c r="BX184" s="8"/>
      <c r="BY184" s="8"/>
      <c r="BZ184" s="8"/>
      <c r="CA184" s="8"/>
      <c r="CB184" s="1"/>
      <c r="CC184" s="8"/>
      <c r="CD184" s="1"/>
      <c r="CE184" s="8"/>
      <c r="CF184" s="1"/>
      <c r="CG184" s="8"/>
      <c r="CH184" s="1"/>
    </row>
    <row r="185" spans="17:86" ht="12.75" customHeight="1">
      <c r="Q185" s="1"/>
      <c r="R185" s="1"/>
      <c r="S185" s="1"/>
      <c r="T185" s="1"/>
      <c r="U185" s="1"/>
      <c r="V185" s="8"/>
      <c r="W185" s="1"/>
      <c r="X185" s="1"/>
      <c r="Y185" s="8"/>
      <c r="Z185" s="8"/>
      <c r="AA185" s="8"/>
      <c r="AB185" s="8"/>
      <c r="AC185" s="8"/>
      <c r="AD185" s="8"/>
      <c r="AE185" s="8"/>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8"/>
      <c r="BH185" s="8"/>
      <c r="BI185" s="8"/>
      <c r="BJ185" s="8"/>
      <c r="BK185" s="8"/>
      <c r="BL185" s="8"/>
      <c r="BM185" s="8"/>
      <c r="BN185" s="8"/>
      <c r="BO185" s="8"/>
      <c r="BP185" s="8"/>
      <c r="BQ185" s="8"/>
      <c r="BR185" s="8"/>
      <c r="BS185" s="8"/>
      <c r="BT185" s="8"/>
      <c r="BU185" s="8"/>
      <c r="BV185" s="8"/>
      <c r="BW185" s="8"/>
      <c r="BX185" s="8"/>
      <c r="BY185" s="8"/>
      <c r="BZ185" s="8"/>
      <c r="CA185" s="8"/>
      <c r="CB185" s="1"/>
      <c r="CC185" s="8"/>
      <c r="CD185" s="1"/>
      <c r="CE185" s="8"/>
      <c r="CF185" s="1"/>
      <c r="CG185" s="8"/>
      <c r="CH185" s="1"/>
    </row>
  </sheetData>
  <protectedRanges>
    <protectedRange sqref="BG40:BQ61 BM81:BM110 AM116:AO143 BQ3:BZ30 T3:AC30" name="Expected"/>
    <protectedRange sqref="H3:S30" name="Year5Range"/>
  </protectedRanges>
  <mergeCells count="41">
    <mergeCell ref="B147:K161"/>
    <mergeCell ref="B123:B134"/>
    <mergeCell ref="C123:D125"/>
    <mergeCell ref="C126:D128"/>
    <mergeCell ref="C129:D131"/>
    <mergeCell ref="C132:D134"/>
    <mergeCell ref="B135:B141"/>
    <mergeCell ref="C135:D137"/>
    <mergeCell ref="C138:D141"/>
    <mergeCell ref="C113:D113"/>
    <mergeCell ref="E113:G113"/>
    <mergeCell ref="B114:B122"/>
    <mergeCell ref="C114:D115"/>
    <mergeCell ref="C116:D119"/>
    <mergeCell ref="C120:D122"/>
    <mergeCell ref="B39:D39"/>
    <mergeCell ref="E39:H39"/>
    <mergeCell ref="I39:K39"/>
    <mergeCell ref="B40:D40"/>
    <mergeCell ref="E40:H40"/>
    <mergeCell ref="I40:K40"/>
    <mergeCell ref="B38:K38"/>
    <mergeCell ref="B12:B23"/>
    <mergeCell ref="C12:D14"/>
    <mergeCell ref="C15:D17"/>
    <mergeCell ref="C18:D20"/>
    <mergeCell ref="C21:D23"/>
    <mergeCell ref="B24:B30"/>
    <mergeCell ref="C24:D26"/>
    <mergeCell ref="C27:D30"/>
    <mergeCell ref="B31:G31"/>
    <mergeCell ref="B32:G32"/>
    <mergeCell ref="B33:G33"/>
    <mergeCell ref="B34:F34"/>
    <mergeCell ref="B36:C37"/>
    <mergeCell ref="C2:D2"/>
    <mergeCell ref="E2:G2"/>
    <mergeCell ref="B3:B11"/>
    <mergeCell ref="C3:D4"/>
    <mergeCell ref="C5:D8"/>
    <mergeCell ref="C9:D11"/>
  </mergeCells>
  <conditionalFormatting sqref="D46:D48 F46:F48 H46:H48 J46:J48">
    <cfRule type="containsErrors" dxfId="53" priority="17">
      <formula>ISERROR(D46)</formula>
    </cfRule>
  </conditionalFormatting>
  <conditionalFormatting sqref="H114:I141">
    <cfRule type="containsText" dxfId="52" priority="7" operator="containsText" text="error">
      <formula>NOT(ISERROR(SEARCH("error",H114)))</formula>
    </cfRule>
  </conditionalFormatting>
  <conditionalFormatting sqref="H114:K141">
    <cfRule type="containsText" dxfId="51" priority="8" operator="containsText" text="80">
      <formula>NOT(ISERROR(SEARCH("80",H114)))</formula>
    </cfRule>
    <cfRule type="containsText" dxfId="50" priority="9" operator="containsText" text="60-79">
      <formula>NOT(ISERROR(SEARCH("60-79",H114)))</formula>
    </cfRule>
    <cfRule type="containsText" dxfId="49" priority="10" operator="containsText" text="&lt;60">
      <formula>NOT(ISERROR(SEARCH("&lt;60",H114)))</formula>
    </cfRule>
  </conditionalFormatting>
  <conditionalFormatting sqref="H3:R30">
    <cfRule type="containsText" dxfId="48" priority="11" operator="containsText" text="*80">
      <formula>NOT(ISERROR(SEARCH("*80",H3)))</formula>
    </cfRule>
    <cfRule type="containsText" dxfId="47" priority="12" operator="containsText" text="60-79">
      <formula>NOT(ISERROR(SEARCH("60-79",H3)))</formula>
    </cfRule>
    <cfRule type="containsText" dxfId="46" priority="13" operator="containsText" text="&lt;60">
      <formula>NOT(ISERROR(SEARCH("&lt;60",H3)))</formula>
    </cfRule>
  </conditionalFormatting>
  <conditionalFormatting sqref="I145">
    <cfRule type="containsText" dxfId="45" priority="1" operator="containsText" text="80">
      <formula>NOT(ISERROR(SEARCH("80",I145)))</formula>
    </cfRule>
    <cfRule type="containsText" dxfId="44" priority="2" operator="containsText" text="60-79">
      <formula>NOT(ISERROR(SEARCH("60-79",I145)))</formula>
    </cfRule>
    <cfRule type="containsText" dxfId="43" priority="3" operator="containsText" text="&lt;60">
      <formula>NOT(ISERROR(SEARCH("&lt;60",I145)))</formula>
    </cfRule>
  </conditionalFormatting>
  <conditionalFormatting sqref="T3:AC30 AF3:AO30 AQ3:AQ30 BE3:BO30 BQ3:BZ30">
    <cfRule type="containsText" dxfId="42" priority="14" operator="containsText" text="*80">
      <formula>NOT(ISERROR(SEARCH("*80",T3)))</formula>
    </cfRule>
    <cfRule type="containsText" dxfId="41" priority="15" operator="containsText" text="60-79">
      <formula>NOT(ISERROR(SEARCH("60-79",T3)))</formula>
    </cfRule>
    <cfRule type="containsText" dxfId="40" priority="16" operator="containsText" text="&lt;60">
      <formula>NOT(ISERROR(SEARCH("&lt;60",T3)))</formula>
    </cfRule>
  </conditionalFormatting>
  <dataValidations count="2">
    <dataValidation type="list" allowBlank="1" showInputMessage="1" showErrorMessage="1" errorTitle="Error in entry" error="Please use list items only." sqref="T3:AC30 H3:R30" xr:uid="{73F8C2CF-3AAC-463F-9DA5-EF2583484549}">
      <formula1>ValidDepts</formula1>
    </dataValidation>
    <dataValidation allowBlank="1" showInputMessage="1" showErrorMessage="1" errorTitle="Error in entry" error="Please use list items only." sqref="BG40:BQ61 BE38:BO38 BE31:BO34 AP116:AZ143 BQ31:BZ34 AF3:AO33" xr:uid="{8BFD4E0B-0FE9-413E-A504-90CBFCB95189}"/>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11"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4B3A-50CC-4728-B602-07BEC5A64E77}">
  <sheetPr>
    <pageSetUpPr fitToPage="1"/>
  </sheetPr>
  <dimension ref="A1:CI185"/>
  <sheetViews>
    <sheetView showGridLines="0" zoomScale="80" zoomScaleNormal="80" zoomScaleSheetLayoutView="80" zoomScalePageLayoutView="25" workbookViewId="0"/>
  </sheetViews>
  <sheetFormatPr defaultColWidth="0" defaultRowHeight="0" customHeight="1" zeroHeight="1"/>
  <cols>
    <col min="1" max="1" width="2.7109375" style="210" customWidth="1"/>
    <col min="2" max="2" width="11.42578125" style="210" customWidth="1"/>
    <col min="3" max="6" width="10.7109375" style="210" customWidth="1"/>
    <col min="7" max="7" width="20.42578125" style="210" customWidth="1"/>
    <col min="8" max="13" width="10.7109375" style="211" customWidth="1"/>
    <col min="14" max="16" width="10.7109375" style="211" hidden="1" customWidth="1"/>
    <col min="17" max="18" width="10.7109375" style="210" hidden="1" customWidth="1"/>
    <col min="19" max="19" width="2.7109375" style="210" customWidth="1"/>
    <col min="20" max="21" width="10.7109375" style="210" customWidth="1"/>
    <col min="22" max="22" width="10.7109375" style="211" customWidth="1"/>
    <col min="23" max="23" width="10.7109375" style="210" customWidth="1"/>
    <col min="24" max="24" width="11.7109375" style="210" customWidth="1"/>
    <col min="25" max="29" width="10.7109375" style="211" hidden="1" customWidth="1"/>
    <col min="30" max="30" width="2.7109375" style="211" customWidth="1"/>
    <col min="31" max="31" width="0.42578125" style="211" customWidth="1"/>
    <col min="32" max="32" width="9.85546875" style="210" hidden="1" customWidth="1"/>
    <col min="33" max="35" width="4.85546875" style="210" hidden="1" customWidth="1"/>
    <col min="36" max="36" width="5" style="210" hidden="1" customWidth="1"/>
    <col min="37" max="41" width="4.85546875" style="210" hidden="1" customWidth="1"/>
    <col min="42" max="43" width="0.28515625" style="210" hidden="1" customWidth="1"/>
    <col min="44" max="44" width="29" style="210" hidden="1" customWidth="1"/>
    <col min="45" max="45" width="14.5703125" style="210" hidden="1" customWidth="1"/>
    <col min="46" max="46" width="16.42578125" style="210" hidden="1" customWidth="1"/>
    <col min="47" max="47" width="13.140625" style="210" hidden="1" customWidth="1"/>
    <col min="48" max="48" width="16.42578125" style="210" hidden="1" customWidth="1"/>
    <col min="49" max="49" width="13" style="210" hidden="1" customWidth="1"/>
    <col min="50" max="50" width="13.140625" style="210" hidden="1" customWidth="1"/>
    <col min="51" max="51" width="0.28515625" style="210" hidden="1" customWidth="1"/>
    <col min="52" max="52" width="31" style="210" hidden="1" customWidth="1"/>
    <col min="53" max="53" width="9.85546875" style="210" hidden="1" customWidth="1"/>
    <col min="54" max="55" width="0.28515625" style="210" hidden="1" customWidth="1"/>
    <col min="56" max="56" width="24.5703125" style="210" hidden="1" customWidth="1"/>
    <col min="57" max="57" width="37.42578125" style="210" hidden="1" customWidth="1"/>
    <col min="58" max="58" width="6.7109375" style="210" hidden="1" customWidth="1"/>
    <col min="59" max="60" width="6.7109375" style="211" hidden="1" customWidth="1"/>
    <col min="61" max="67" width="5.5703125" style="211" hidden="1" customWidth="1"/>
    <col min="68" max="68" width="24.5703125" style="211" hidden="1" customWidth="1"/>
    <col min="69" max="69" width="39.7109375" style="211" hidden="1" customWidth="1"/>
    <col min="70" max="73" width="6.7109375" style="211" hidden="1" customWidth="1"/>
    <col min="74" max="78" width="5.5703125" style="211" hidden="1" customWidth="1"/>
    <col min="79" max="79" width="0.28515625" style="211" hidden="1" customWidth="1"/>
    <col min="80" max="80" width="0.28515625" style="210" hidden="1" customWidth="1"/>
    <col min="81" max="81" width="0.28515625" style="211" hidden="1" customWidth="1"/>
    <col min="82" max="82" width="0.28515625" style="210" hidden="1" customWidth="1"/>
    <col min="83" max="83" width="0.28515625" style="211" hidden="1" customWidth="1"/>
    <col min="84" max="84" width="0.28515625" style="210" hidden="1" customWidth="1"/>
    <col min="85" max="85" width="0.28515625" style="211" hidden="1" customWidth="1"/>
    <col min="86" max="86" width="0.28515625" style="210" hidden="1" customWidth="1"/>
    <col min="87" max="87" width="0.28515625" style="211" hidden="1" customWidth="1"/>
    <col min="88" max="16384" width="0.28515625" style="210" hidden="1"/>
  </cols>
  <sheetData>
    <row r="1" spans="2:87" ht="7.15" customHeight="1" thickBot="1">
      <c r="B1" s="1"/>
      <c r="C1" s="1"/>
      <c r="D1" s="1"/>
      <c r="E1" s="1"/>
      <c r="F1" s="1"/>
      <c r="G1" s="1"/>
      <c r="H1" s="2"/>
      <c r="I1" s="3"/>
      <c r="J1" s="3"/>
      <c r="K1" s="3"/>
      <c r="L1" s="3"/>
      <c r="M1" s="4"/>
      <c r="N1" s="4"/>
      <c r="O1" s="4"/>
      <c r="P1" s="4"/>
      <c r="Q1" s="1"/>
      <c r="R1" s="1"/>
      <c r="S1" s="1"/>
      <c r="T1" s="1"/>
      <c r="U1" s="1"/>
      <c r="V1" s="3"/>
      <c r="W1" s="1"/>
      <c r="X1" s="1"/>
      <c r="Y1" s="3"/>
      <c r="Z1" s="3"/>
      <c r="AA1" s="3"/>
      <c r="AB1" s="3"/>
      <c r="AC1" s="3"/>
      <c r="AD1" s="3"/>
      <c r="AE1" s="3"/>
      <c r="AF1" s="1"/>
      <c r="AG1" s="1"/>
      <c r="AH1" s="1"/>
      <c r="AI1" s="1"/>
      <c r="AJ1" s="1"/>
      <c r="AK1" s="1"/>
      <c r="AL1" s="1"/>
      <c r="AM1" s="1"/>
      <c r="AN1" s="1"/>
      <c r="AO1" s="1"/>
      <c r="AP1" s="1"/>
      <c r="AQ1" s="1"/>
      <c r="AR1" s="5" t="s">
        <v>34</v>
      </c>
      <c r="AS1" s="5"/>
      <c r="AT1" s="1"/>
      <c r="AU1" s="1"/>
      <c r="AV1" s="1"/>
      <c r="AW1" s="1"/>
      <c r="AX1" s="1"/>
      <c r="AY1" s="1"/>
      <c r="AZ1" s="1" t="s">
        <v>35</v>
      </c>
      <c r="BA1" s="1"/>
      <c r="BB1" s="1"/>
      <c r="BC1" s="1"/>
      <c r="BD1" s="1"/>
      <c r="BE1" s="5" t="s">
        <v>36</v>
      </c>
      <c r="BF1" s="5"/>
      <c r="BG1" s="6"/>
      <c r="BH1" s="7"/>
      <c r="BI1" s="3"/>
      <c r="BJ1" s="3"/>
      <c r="BK1" s="3"/>
      <c r="BL1" s="8"/>
      <c r="BM1" s="8"/>
      <c r="BN1" s="8"/>
      <c r="BO1" s="4"/>
      <c r="BP1" s="4"/>
      <c r="BQ1" s="9" t="s">
        <v>37</v>
      </c>
      <c r="BR1" s="10"/>
      <c r="BS1" s="10"/>
      <c r="BT1" s="10"/>
      <c r="BU1" s="11"/>
      <c r="BV1" s="8"/>
      <c r="BW1" s="8"/>
      <c r="BX1" s="8"/>
      <c r="BY1" s="8"/>
      <c r="BZ1" s="8"/>
      <c r="CA1" s="8"/>
      <c r="CB1" s="1"/>
      <c r="CC1" s="3"/>
      <c r="CD1" s="1"/>
      <c r="CE1" s="3"/>
      <c r="CF1" s="1"/>
      <c r="CG1" s="3"/>
      <c r="CH1" s="1"/>
      <c r="CI1" s="3"/>
    </row>
    <row r="2" spans="2:87" ht="41.65" customHeight="1" thickBot="1">
      <c r="B2" s="12" t="s">
        <v>38</v>
      </c>
      <c r="C2" s="279" t="s">
        <v>39</v>
      </c>
      <c r="D2" s="280"/>
      <c r="E2" s="279" t="s">
        <v>40</v>
      </c>
      <c r="F2" s="281"/>
      <c r="G2" s="280"/>
      <c r="H2" s="146" t="s">
        <v>41</v>
      </c>
      <c r="I2" s="145" t="s">
        <v>42</v>
      </c>
      <c r="J2" s="147" t="s">
        <v>43</v>
      </c>
      <c r="K2" s="153" t="s">
        <v>44</v>
      </c>
      <c r="L2" s="148" t="s">
        <v>45</v>
      </c>
      <c r="M2" s="13" t="s">
        <v>46</v>
      </c>
      <c r="N2" s="13" t="s">
        <v>47</v>
      </c>
      <c r="O2" s="13" t="s">
        <v>48</v>
      </c>
      <c r="P2" s="13" t="s">
        <v>49</v>
      </c>
      <c r="Q2" s="13" t="s">
        <v>50</v>
      </c>
      <c r="R2" s="14" t="s">
        <v>51</v>
      </c>
      <c r="S2" s="1"/>
      <c r="T2" s="146" t="s">
        <v>52</v>
      </c>
      <c r="U2" s="150" t="s">
        <v>53</v>
      </c>
      <c r="V2" s="154" t="s">
        <v>54</v>
      </c>
      <c r="W2" s="149" t="s">
        <v>55</v>
      </c>
      <c r="X2" s="151" t="s">
        <v>56</v>
      </c>
      <c r="Y2" s="15" t="s">
        <v>57</v>
      </c>
      <c r="Z2" s="15" t="s">
        <v>58</v>
      </c>
      <c r="AA2" s="15" t="s">
        <v>59</v>
      </c>
      <c r="AB2" s="15" t="s">
        <v>60</v>
      </c>
      <c r="AC2" s="15" t="s">
        <v>61</v>
      </c>
      <c r="AD2" s="8"/>
      <c r="AE2" s="8"/>
      <c r="AF2" s="16" t="s">
        <v>62</v>
      </c>
      <c r="AG2" s="16" t="s">
        <v>63</v>
      </c>
      <c r="AH2" s="16" t="s">
        <v>64</v>
      </c>
      <c r="AI2" s="16" t="s">
        <v>65</v>
      </c>
      <c r="AJ2" s="16" t="s">
        <v>66</v>
      </c>
      <c r="AK2" s="16" t="s">
        <v>67</v>
      </c>
      <c r="AL2" s="16" t="s">
        <v>68</v>
      </c>
      <c r="AM2" s="16" t="s">
        <v>69</v>
      </c>
      <c r="AN2" s="16" t="s">
        <v>70</v>
      </c>
      <c r="AO2" s="16" t="s">
        <v>71</v>
      </c>
      <c r="AP2" s="1"/>
      <c r="AQ2" s="1"/>
      <c r="AR2" s="17" t="s">
        <v>72</v>
      </c>
      <c r="AS2" s="17" t="s">
        <v>73</v>
      </c>
      <c r="AT2" s="17" t="s">
        <v>74</v>
      </c>
      <c r="AU2" s="17" t="s">
        <v>75</v>
      </c>
      <c r="AV2" s="17" t="s">
        <v>76</v>
      </c>
      <c r="AW2" s="17" t="s">
        <v>77</v>
      </c>
      <c r="AX2" s="17" t="s">
        <v>78</v>
      </c>
      <c r="AY2" s="1"/>
      <c r="AZ2" s="1" t="s">
        <v>79</v>
      </c>
      <c r="BA2" s="1" t="s">
        <v>80</v>
      </c>
      <c r="BB2" s="1"/>
      <c r="BC2" s="1"/>
      <c r="BD2" s="1"/>
      <c r="BE2" s="18" t="s">
        <v>81</v>
      </c>
      <c r="BF2" s="18" t="s">
        <v>82</v>
      </c>
      <c r="BG2" s="18" t="s">
        <v>83</v>
      </c>
      <c r="BH2" s="18" t="s">
        <v>84</v>
      </c>
      <c r="BI2" s="18" t="s">
        <v>85</v>
      </c>
      <c r="BJ2" s="18" t="s">
        <v>86</v>
      </c>
      <c r="BK2" s="18" t="s">
        <v>87</v>
      </c>
      <c r="BL2" s="18" t="s">
        <v>88</v>
      </c>
      <c r="BM2" s="18" t="s">
        <v>89</v>
      </c>
      <c r="BN2" s="18" t="s">
        <v>90</v>
      </c>
      <c r="BO2" s="18" t="s">
        <v>91</v>
      </c>
      <c r="BP2" s="8"/>
      <c r="BQ2" s="19" t="s">
        <v>92</v>
      </c>
      <c r="BR2" s="19" t="s">
        <v>93</v>
      </c>
      <c r="BS2" s="19" t="s">
        <v>94</v>
      </c>
      <c r="BT2" s="19" t="s">
        <v>95</v>
      </c>
      <c r="BU2" s="19" t="s">
        <v>96</v>
      </c>
      <c r="BV2" s="19" t="s">
        <v>97</v>
      </c>
      <c r="BW2" s="19" t="s">
        <v>98</v>
      </c>
      <c r="BX2" s="19" t="s">
        <v>99</v>
      </c>
      <c r="BY2" s="19" t="s">
        <v>100</v>
      </c>
      <c r="BZ2" s="19" t="s">
        <v>101</v>
      </c>
      <c r="CA2" s="8"/>
      <c r="CB2" s="1"/>
      <c r="CC2" s="8"/>
      <c r="CD2" s="1"/>
      <c r="CE2" s="8"/>
      <c r="CF2" s="1"/>
      <c r="CG2" s="8"/>
      <c r="CH2" s="1"/>
      <c r="CI2" s="8"/>
    </row>
    <row r="3" spans="2:87" ht="13.5" customHeight="1" thickBot="1">
      <c r="B3" s="282">
        <v>1</v>
      </c>
      <c r="C3" s="363" t="s">
        <v>102</v>
      </c>
      <c r="D3" s="364"/>
      <c r="E3" s="365" t="s">
        <v>103</v>
      </c>
      <c r="F3" s="21"/>
      <c r="G3" s="22"/>
      <c r="H3" s="366" t="s">
        <v>105</v>
      </c>
      <c r="I3" s="366" t="s">
        <v>105</v>
      </c>
      <c r="J3" s="366" t="s">
        <v>105</v>
      </c>
      <c r="K3" s="366" t="s">
        <v>105</v>
      </c>
      <c r="L3" s="366" t="s">
        <v>105</v>
      </c>
      <c r="M3" s="366" t="s">
        <v>105</v>
      </c>
      <c r="N3" s="24" t="s">
        <v>105</v>
      </c>
      <c r="O3" s="24" t="s">
        <v>105</v>
      </c>
      <c r="P3" s="24" t="s">
        <v>105</v>
      </c>
      <c r="Q3" s="24" t="s">
        <v>105</v>
      </c>
      <c r="R3" s="26" t="s">
        <v>105</v>
      </c>
      <c r="S3" s="1"/>
      <c r="T3" s="367" t="s">
        <v>105</v>
      </c>
      <c r="U3" s="367" t="s">
        <v>105</v>
      </c>
      <c r="V3" s="367" t="s">
        <v>105</v>
      </c>
      <c r="W3" s="367" t="s">
        <v>105</v>
      </c>
      <c r="X3" s="367" t="s">
        <v>105</v>
      </c>
      <c r="Y3" s="368" t="s">
        <v>105</v>
      </c>
      <c r="Z3" s="368" t="s">
        <v>105</v>
      </c>
      <c r="AA3" s="368" t="s">
        <v>105</v>
      </c>
      <c r="AB3" s="368" t="s">
        <v>105</v>
      </c>
      <c r="AC3" s="368" t="s">
        <v>105</v>
      </c>
      <c r="AD3" s="8"/>
      <c r="AE3" s="8"/>
      <c r="AF3" s="27" t="str">
        <f t="shared" ref="AF3:AO28" si="0">IFERROR(IF(I3="---","",IF(T3="---","No Target Set",IF(BQ3=BF3,"On Target",IF(BQ3&gt;BF3,"Behind",IF(BQ3&lt;BF3,"Ahead"))))),"")</f>
        <v/>
      </c>
      <c r="AG3" s="27" t="str">
        <f t="shared" si="0"/>
        <v/>
      </c>
      <c r="AH3" s="27" t="str">
        <f t="shared" si="0"/>
        <v/>
      </c>
      <c r="AI3" s="27" t="str">
        <f t="shared" si="0"/>
        <v/>
      </c>
      <c r="AJ3" s="27" t="str">
        <f t="shared" si="0"/>
        <v/>
      </c>
      <c r="AK3" s="27" t="str">
        <f t="shared" si="0"/>
        <v/>
      </c>
      <c r="AL3" s="27" t="str">
        <f t="shared" si="0"/>
        <v/>
      </c>
      <c r="AM3" s="27" t="str">
        <f t="shared" si="0"/>
        <v/>
      </c>
      <c r="AN3" s="27" t="str">
        <f t="shared" si="0"/>
        <v/>
      </c>
      <c r="AO3" s="27" t="str">
        <f t="shared" si="0"/>
        <v/>
      </c>
      <c r="AP3" s="1"/>
      <c r="AQ3" s="28"/>
      <c r="AR3" s="29" t="s">
        <v>107</v>
      </c>
      <c r="AS3" s="30" t="str">
        <f t="shared" ref="AS3:AS30" si="1">_xlfn.IFNA(LOOKUP(2,1/(H3:R3&lt;&gt;"---"),H3:R3),"---")</f>
        <v>---</v>
      </c>
      <c r="AT3" s="50" t="e">
        <f>VALUE(IF(AS3="---","",VLOOKUP(AS3,List167834567910231213141516172345674568911[],2,FALSE)))</f>
        <v>#VALUE!</v>
      </c>
      <c r="AU3" s="1" t="str">
        <f t="shared" ref="AU3:AU30" si="2">_xlfn.IFNA(LOOKUP(2,1/(H3:Q3&lt;&gt;"---"),S3:AA3),"---")</f>
        <v>---</v>
      </c>
      <c r="AV3" s="1" t="e">
        <f>VALUE(IF(AU3="---","",VLOOKUP(AU3,List167834567910231213141516172345674568911[],2,FALSE)))</f>
        <v>#VALUE!</v>
      </c>
      <c r="AW3" s="1" t="str">
        <f>_xlfn.IFNA(LOOKUP(2,1/(AF3:AO3&lt;&gt;""),AF3:AO3),"---")</f>
        <v>---</v>
      </c>
      <c r="AX3" s="1" t="str">
        <f t="shared" ref="AX3:AX30" si="3">_xlfn.IFNA(LOOKUP(2,1/(H3:R3&lt;&gt;"---"),H$2:R$2),"---")</f>
        <v>---</v>
      </c>
      <c r="AY3" s="1"/>
      <c r="AZ3" s="31" t="s">
        <v>105</v>
      </c>
      <c r="BA3" s="1"/>
      <c r="BB3" s="1"/>
      <c r="BC3" s="1"/>
      <c r="BD3" s="29" t="s">
        <v>107</v>
      </c>
      <c r="BE3" s="161" t="str">
        <f>IF(H3="---","",VLOOKUP(H3,List167834567910231213141516172345674568911[],2,FALSE))</f>
        <v/>
      </c>
      <c r="BF3" s="161" t="str">
        <f>IF(I3="---","",VLOOKUP(I3,List167834567910231213141516172345674568911[],2,FALSE))</f>
        <v/>
      </c>
      <c r="BG3" s="161" t="str">
        <f>IF(J3="---","",VLOOKUP(J3,List167834567910231213141516172345674568911[],2,FALSE))</f>
        <v/>
      </c>
      <c r="BH3" s="161" t="str">
        <f>IF(K3="---","",VLOOKUP(K3,List167834567910231213141516172345674568911[],2,FALSE))</f>
        <v/>
      </c>
      <c r="BI3" s="161" t="str">
        <f>IF(L3="---","",VLOOKUP(L3,List167834567910231213141516172345674568911[],2,FALSE))</f>
        <v/>
      </c>
      <c r="BJ3" s="161" t="str">
        <f>IF(M3="---","",VLOOKUP(M3,List167834567910231213141516172345674568911[],2,FALSE))</f>
        <v/>
      </c>
      <c r="BK3" s="161" t="str">
        <f>IF(N3="---","",VLOOKUP(N3,List167834567910231213141516172345674568911[],2,FALSE))</f>
        <v/>
      </c>
      <c r="BL3" s="161" t="str">
        <f>IF(O3="---","",VLOOKUP(O3,List167834567910231213141516172345674568911[],2,FALSE))</f>
        <v/>
      </c>
      <c r="BM3" s="161" t="str">
        <f>IF(P3="---","",VLOOKUP(P3,List167834567910231213141516172345674568911[],2,FALSE))</f>
        <v/>
      </c>
      <c r="BN3" s="161" t="str">
        <f>IF(Q3="---","",VLOOKUP(Q3,List167834567910231213141516172345674568911[],2,FALSE))</f>
        <v/>
      </c>
      <c r="BO3" s="161" t="str">
        <f>IF(R3="---","",VLOOKUP(R3,List167834567910231213141516172345674568911[],2,FALSE))</f>
        <v/>
      </c>
      <c r="BP3" s="29" t="s">
        <v>107</v>
      </c>
      <c r="BQ3" s="161" t="str">
        <f>IF(T3="---","",VLOOKUP(T3,List167834567910231213141516172345674568911[],2,FALSE))</f>
        <v/>
      </c>
      <c r="BR3" s="161" t="str">
        <f>IF(U3="---","",VLOOKUP(U3,List167834567910231213141516172345674568911[],2,FALSE))</f>
        <v/>
      </c>
      <c r="BS3" s="161" t="str">
        <f>IF(V3="---","",VLOOKUP(V3,List167834567910231213141516172345674568911[],2,FALSE))</f>
        <v/>
      </c>
      <c r="BT3" s="161" t="str">
        <f>IF(W3="---","",VLOOKUP(W3,List167834567910231213141516172345674568911[],2,FALSE))</f>
        <v/>
      </c>
      <c r="BU3" s="161" t="str">
        <f>IF(X3="---","",VLOOKUP(X3,List167834567910231213141516172345674568911[],2,FALSE))</f>
        <v/>
      </c>
      <c r="BV3" s="161" t="str">
        <f>IF(Y3="---","",VLOOKUP(Y3,List167834567910231213141516172345674568911[],2,FALSE))</f>
        <v/>
      </c>
      <c r="BW3" s="161" t="str">
        <f>IF(Z3="---","",VLOOKUP(Z3,List167834567910231213141516172345674568911[],2,FALSE))</f>
        <v/>
      </c>
      <c r="BX3" s="161" t="str">
        <f>IF(AA3="---","",VLOOKUP(AA3,List167834567910231213141516172345674568911[],2,FALSE))</f>
        <v/>
      </c>
      <c r="BY3" s="161" t="str">
        <f>IF(AB3="---","",VLOOKUP(AB3,List167834567910231213141516172345674568911[],2,FALSE))</f>
        <v/>
      </c>
      <c r="BZ3" s="161" t="str">
        <f>IF(AC3="---","",VLOOKUP(AC3,List167834567910231213141516172345674568911[],2,FALSE))</f>
        <v/>
      </c>
      <c r="CA3" s="8"/>
      <c r="CB3" s="1"/>
      <c r="CC3" s="8"/>
      <c r="CD3" s="1"/>
      <c r="CE3" s="8"/>
      <c r="CF3" s="1"/>
      <c r="CG3" s="8"/>
      <c r="CH3" s="1"/>
      <c r="CI3" s="8"/>
    </row>
    <row r="4" spans="2:87" ht="13.5" customHeight="1" thickBot="1">
      <c r="B4" s="283"/>
      <c r="C4" s="369"/>
      <c r="D4" s="370"/>
      <c r="E4" s="365" t="s">
        <v>108</v>
      </c>
      <c r="F4" s="21"/>
      <c r="G4" s="22"/>
      <c r="H4" s="367" t="s">
        <v>105</v>
      </c>
      <c r="I4" s="367" t="s">
        <v>105</v>
      </c>
      <c r="J4" s="367" t="s">
        <v>105</v>
      </c>
      <c r="K4" s="367" t="s">
        <v>105</v>
      </c>
      <c r="L4" s="367" t="s">
        <v>105</v>
      </c>
      <c r="M4" s="367" t="s">
        <v>105</v>
      </c>
      <c r="N4" s="25" t="s">
        <v>105</v>
      </c>
      <c r="O4" s="25" t="s">
        <v>105</v>
      </c>
      <c r="P4" s="25" t="s">
        <v>105</v>
      </c>
      <c r="Q4" s="25" t="s">
        <v>105</v>
      </c>
      <c r="R4" s="32" t="s">
        <v>105</v>
      </c>
      <c r="S4" s="1"/>
      <c r="T4" s="367" t="s">
        <v>105</v>
      </c>
      <c r="U4" s="367" t="s">
        <v>105</v>
      </c>
      <c r="V4" s="367" t="s">
        <v>105</v>
      </c>
      <c r="W4" s="367" t="s">
        <v>105</v>
      </c>
      <c r="X4" s="367" t="s">
        <v>105</v>
      </c>
      <c r="Y4" s="371" t="s">
        <v>105</v>
      </c>
      <c r="Z4" s="371" t="s">
        <v>105</v>
      </c>
      <c r="AA4" s="371" t="s">
        <v>105</v>
      </c>
      <c r="AB4" s="371" t="s">
        <v>105</v>
      </c>
      <c r="AC4" s="371" t="s">
        <v>105</v>
      </c>
      <c r="AD4" s="8"/>
      <c r="AE4" s="8"/>
      <c r="AF4" s="27" t="str">
        <f t="shared" si="0"/>
        <v/>
      </c>
      <c r="AG4" s="27" t="str">
        <f t="shared" si="0"/>
        <v/>
      </c>
      <c r="AH4" s="27" t="str">
        <f t="shared" si="0"/>
        <v/>
      </c>
      <c r="AI4" s="27" t="str">
        <f t="shared" si="0"/>
        <v/>
      </c>
      <c r="AJ4" s="27" t="str">
        <f t="shared" si="0"/>
        <v/>
      </c>
      <c r="AK4" s="27" t="str">
        <f t="shared" si="0"/>
        <v/>
      </c>
      <c r="AL4" s="27" t="str">
        <f t="shared" si="0"/>
        <v/>
      </c>
      <c r="AM4" s="27" t="str">
        <f t="shared" si="0"/>
        <v/>
      </c>
      <c r="AN4" s="27" t="str">
        <f t="shared" si="0"/>
        <v/>
      </c>
      <c r="AO4" s="27" t="str">
        <f t="shared" si="0"/>
        <v/>
      </c>
      <c r="AP4" s="1"/>
      <c r="AQ4" s="28"/>
      <c r="AR4" s="29" t="s">
        <v>109</v>
      </c>
      <c r="AS4" s="30" t="str">
        <f t="shared" si="1"/>
        <v>---</v>
      </c>
      <c r="AT4" s="50" t="e">
        <f>VALUE(IF(AS4="---","",VLOOKUP(AS4,List167834567910231213141516172345674568911[],2,FALSE)))</f>
        <v>#VALUE!</v>
      </c>
      <c r="AU4" s="1" t="str">
        <f t="shared" si="2"/>
        <v>---</v>
      </c>
      <c r="AV4" s="1" t="e">
        <f>VALUE(IF(AU4="---","",VLOOKUP(AU4,List167834567910231213141516172345674568911[],2,FALSE)))</f>
        <v>#VALUE!</v>
      </c>
      <c r="AW4" s="1" t="str" cm="1">
        <f t="array" ref="AW4">_xlfn.IFNA(LOOKUP(2,1/(AF4:AO4&lt;&gt;""),AF4:AO4),"---")</f>
        <v>---</v>
      </c>
      <c r="AX4" s="1" t="str">
        <f t="shared" si="3"/>
        <v>---</v>
      </c>
      <c r="AY4" s="1"/>
      <c r="AZ4" s="33" t="s">
        <v>106</v>
      </c>
      <c r="BA4" s="1">
        <v>1</v>
      </c>
      <c r="BB4" s="1"/>
      <c r="BC4" s="1"/>
      <c r="BD4" s="29" t="s">
        <v>109</v>
      </c>
      <c r="BE4" s="161" t="str">
        <f>IF(H4="---","",VLOOKUP(H4,List167834567910231213141516172345674568911[],2,FALSE))</f>
        <v/>
      </c>
      <c r="BF4" s="161" t="str">
        <f>IF(I4="---","",VLOOKUP(I4,List167834567910231213141516172345674568911[],2,FALSE))</f>
        <v/>
      </c>
      <c r="BG4" s="161" t="str">
        <f>IF(J4="---","",VLOOKUP(J4,List167834567910231213141516172345674568911[],2,FALSE))</f>
        <v/>
      </c>
      <c r="BH4" s="161" t="str">
        <f>IF(K4="---","",VLOOKUP(K4,List167834567910231213141516172345674568911[],2,FALSE))</f>
        <v/>
      </c>
      <c r="BI4" s="161" t="str">
        <f>IF(L4="---","",VLOOKUP(L4,List167834567910231213141516172345674568911[],2,FALSE))</f>
        <v/>
      </c>
      <c r="BJ4" s="161" t="str">
        <f>IF(M4="---","",VLOOKUP(M4,List167834567910231213141516172345674568911[],2,FALSE))</f>
        <v/>
      </c>
      <c r="BK4" s="161" t="str">
        <f>IF(N4="---","",VLOOKUP(N4,List167834567910231213141516172345674568911[],2,FALSE))</f>
        <v/>
      </c>
      <c r="BL4" s="161" t="str">
        <f>IF(O4="---","",VLOOKUP(O4,List167834567910231213141516172345674568911[],2,FALSE))</f>
        <v/>
      </c>
      <c r="BM4" s="161" t="str">
        <f>IF(P4="---","",VLOOKUP(P4,List167834567910231213141516172345674568911[],2,FALSE))</f>
        <v/>
      </c>
      <c r="BN4" s="161" t="str">
        <f>IF(Q4="---","",VLOOKUP(Q4,List167834567910231213141516172345674568911[],2,FALSE))</f>
        <v/>
      </c>
      <c r="BO4" s="161" t="str">
        <f>IF(R4="---","",VLOOKUP(R4,List167834567910231213141516172345674568911[],2,FALSE))</f>
        <v/>
      </c>
      <c r="BP4" s="29" t="s">
        <v>109</v>
      </c>
      <c r="BQ4" s="161" t="str">
        <f>IF(T4="---","",VLOOKUP(T4,List167834567910231213141516172345674568911[],2,FALSE))</f>
        <v/>
      </c>
      <c r="BR4" s="161" t="str">
        <f>IF(U4="---","",VLOOKUP(U4,List167834567910231213141516172345674568911[],2,FALSE))</f>
        <v/>
      </c>
      <c r="BS4" s="161" t="str">
        <f>IF(V4="---","",VLOOKUP(V4,List167834567910231213141516172345674568911[],2,FALSE))</f>
        <v/>
      </c>
      <c r="BT4" s="161" t="str">
        <f>IF(W4="---","",VLOOKUP(W4,List167834567910231213141516172345674568911[],2,FALSE))</f>
        <v/>
      </c>
      <c r="BU4" s="161" t="str">
        <f>IF(X4="---","",VLOOKUP(X4,List167834567910231213141516172345674568911[],2,FALSE))</f>
        <v/>
      </c>
      <c r="BV4" s="161" t="str">
        <f>IF(Y4="---","",VLOOKUP(Y4,List167834567910231213141516172345674568911[],2,FALSE))</f>
        <v/>
      </c>
      <c r="BW4" s="161" t="str">
        <f>IF(Z4="---","",VLOOKUP(Z4,List167834567910231213141516172345674568911[],2,FALSE))</f>
        <v/>
      </c>
      <c r="BX4" s="161" t="str">
        <f>IF(AA4="---","",VLOOKUP(AA4,List167834567910231213141516172345674568911[],2,FALSE))</f>
        <v/>
      </c>
      <c r="BY4" s="161" t="str">
        <f>IF(AB4="---","",VLOOKUP(AB4,List167834567910231213141516172345674568911[],2,FALSE))</f>
        <v/>
      </c>
      <c r="BZ4" s="161" t="str">
        <f>IF(AC4="---","",VLOOKUP(AC4,List167834567910231213141516172345674568911[],2,FALSE))</f>
        <v/>
      </c>
      <c r="CA4" s="8"/>
      <c r="CB4" s="1"/>
      <c r="CC4" s="8"/>
      <c r="CD4" s="1"/>
      <c r="CE4" s="8"/>
      <c r="CF4" s="1"/>
      <c r="CG4" s="8"/>
      <c r="CH4" s="1"/>
      <c r="CI4" s="8"/>
    </row>
    <row r="5" spans="2:87" ht="13.5" customHeight="1" thickBot="1">
      <c r="B5" s="283"/>
      <c r="C5" s="363" t="s">
        <v>231</v>
      </c>
      <c r="D5" s="364"/>
      <c r="E5" s="365" t="s">
        <v>111</v>
      </c>
      <c r="F5" s="21"/>
      <c r="G5" s="22"/>
      <c r="H5" s="367" t="s">
        <v>105</v>
      </c>
      <c r="I5" s="367" t="s">
        <v>105</v>
      </c>
      <c r="J5" s="367" t="s">
        <v>105</v>
      </c>
      <c r="K5" s="367" t="s">
        <v>105</v>
      </c>
      <c r="L5" s="367" t="s">
        <v>105</v>
      </c>
      <c r="M5" s="367" t="s">
        <v>105</v>
      </c>
      <c r="N5" s="25" t="s">
        <v>105</v>
      </c>
      <c r="O5" s="25" t="s">
        <v>105</v>
      </c>
      <c r="P5" s="25" t="s">
        <v>105</v>
      </c>
      <c r="Q5" s="25" t="s">
        <v>105</v>
      </c>
      <c r="R5" s="32" t="s">
        <v>105</v>
      </c>
      <c r="S5" s="1"/>
      <c r="T5" s="367" t="s">
        <v>105</v>
      </c>
      <c r="U5" s="367" t="s">
        <v>105</v>
      </c>
      <c r="V5" s="367" t="s">
        <v>105</v>
      </c>
      <c r="W5" s="367" t="s">
        <v>105</v>
      </c>
      <c r="X5" s="367" t="s">
        <v>105</v>
      </c>
      <c r="Y5" s="371" t="s">
        <v>105</v>
      </c>
      <c r="Z5" s="371" t="s">
        <v>105</v>
      </c>
      <c r="AA5" s="371" t="s">
        <v>105</v>
      </c>
      <c r="AB5" s="371" t="s">
        <v>105</v>
      </c>
      <c r="AC5" s="371" t="s">
        <v>105</v>
      </c>
      <c r="AD5" s="8"/>
      <c r="AE5" s="8"/>
      <c r="AF5" s="27" t="str">
        <f t="shared" si="0"/>
        <v/>
      </c>
      <c r="AG5" s="27" t="str">
        <f t="shared" si="0"/>
        <v/>
      </c>
      <c r="AH5" s="27" t="str">
        <f t="shared" si="0"/>
        <v/>
      </c>
      <c r="AI5" s="27" t="str">
        <f t="shared" si="0"/>
        <v/>
      </c>
      <c r="AJ5" s="27" t="str">
        <f t="shared" si="0"/>
        <v/>
      </c>
      <c r="AK5" s="27" t="str">
        <f t="shared" si="0"/>
        <v/>
      </c>
      <c r="AL5" s="27" t="str">
        <f t="shared" si="0"/>
        <v/>
      </c>
      <c r="AM5" s="27" t="str">
        <f t="shared" si="0"/>
        <v/>
      </c>
      <c r="AN5" s="27" t="str">
        <f t="shared" si="0"/>
        <v/>
      </c>
      <c r="AO5" s="27" t="str">
        <f t="shared" si="0"/>
        <v/>
      </c>
      <c r="AP5" s="1"/>
      <c r="AQ5" s="28"/>
      <c r="AR5" s="29" t="s">
        <v>113</v>
      </c>
      <c r="AS5" s="30" t="str">
        <f t="shared" si="1"/>
        <v>---</v>
      </c>
      <c r="AT5" s="50" t="e">
        <f>VALUE(IF(AS5="---","",VLOOKUP(AS5,List167834567910231213141516172345674568911[],2,FALSE)))</f>
        <v>#VALUE!</v>
      </c>
      <c r="AU5" s="1" t="str">
        <f t="shared" si="2"/>
        <v>---</v>
      </c>
      <c r="AV5" s="1" t="e">
        <f>VALUE(IF(AU5="---","",VLOOKUP(AU5,List167834567910231213141516172345674568911[],2,FALSE)))</f>
        <v>#VALUE!</v>
      </c>
      <c r="AW5" s="1" t="str">
        <f t="shared" ref="AW5:AW30" si="4">_xlfn.IFNA(LOOKUP(2,1/(AF5:AO5&lt;&gt;""),AF5:AO5),"---")</f>
        <v>---</v>
      </c>
      <c r="AX5" s="1" t="str">
        <f t="shared" si="3"/>
        <v>---</v>
      </c>
      <c r="AY5" s="1"/>
      <c r="AZ5" s="34" t="s">
        <v>104</v>
      </c>
      <c r="BA5" s="1">
        <v>0.5</v>
      </c>
      <c r="BB5" s="1"/>
      <c r="BC5" s="1"/>
      <c r="BD5" s="29" t="s">
        <v>113</v>
      </c>
      <c r="BE5" s="161" t="str">
        <f>IF(H5="---","",VLOOKUP(H5,List167834567910231213141516172345674568911[],2,FALSE))</f>
        <v/>
      </c>
      <c r="BF5" s="161" t="str">
        <f>IF(I5="---","",VLOOKUP(I5,List167834567910231213141516172345674568911[],2,FALSE))</f>
        <v/>
      </c>
      <c r="BG5" s="161" t="str">
        <f>IF(J5="---","",VLOOKUP(J5,List167834567910231213141516172345674568911[],2,FALSE))</f>
        <v/>
      </c>
      <c r="BH5" s="161" t="str">
        <f>IF(K5="---","",VLOOKUP(K5,List167834567910231213141516172345674568911[],2,FALSE))</f>
        <v/>
      </c>
      <c r="BI5" s="161" t="str">
        <f>IF(L5="---","",VLOOKUP(L5,List167834567910231213141516172345674568911[],2,FALSE))</f>
        <v/>
      </c>
      <c r="BJ5" s="161" t="str">
        <f>IF(M5="---","",VLOOKUP(M5,List167834567910231213141516172345674568911[],2,FALSE))</f>
        <v/>
      </c>
      <c r="BK5" s="161" t="str">
        <f>IF(N5="---","",VLOOKUP(N5,List167834567910231213141516172345674568911[],2,FALSE))</f>
        <v/>
      </c>
      <c r="BL5" s="161" t="str">
        <f>IF(O5="---","",VLOOKUP(O5,List167834567910231213141516172345674568911[],2,FALSE))</f>
        <v/>
      </c>
      <c r="BM5" s="161" t="str">
        <f>IF(P5="---","",VLOOKUP(P5,List167834567910231213141516172345674568911[],2,FALSE))</f>
        <v/>
      </c>
      <c r="BN5" s="161" t="str">
        <f>IF(Q5="---","",VLOOKUP(Q5,List167834567910231213141516172345674568911[],2,FALSE))</f>
        <v/>
      </c>
      <c r="BO5" s="161" t="str">
        <f>IF(R5="---","",VLOOKUP(R5,List167834567910231213141516172345674568911[],2,FALSE))</f>
        <v/>
      </c>
      <c r="BP5" s="29" t="s">
        <v>113</v>
      </c>
      <c r="BQ5" s="161" t="str">
        <f>IF(T5="---","",VLOOKUP(T5,List167834567910231213141516172345674568911[],2,FALSE))</f>
        <v/>
      </c>
      <c r="BR5" s="161" t="str">
        <f>IF(U5="---","",VLOOKUP(U5,List167834567910231213141516172345674568911[],2,FALSE))</f>
        <v/>
      </c>
      <c r="BS5" s="161" t="str">
        <f>IF(V5="---","",VLOOKUP(V5,List167834567910231213141516172345674568911[],2,FALSE))</f>
        <v/>
      </c>
      <c r="BT5" s="161" t="str">
        <f>IF(W5="---","",VLOOKUP(W5,List167834567910231213141516172345674568911[],2,FALSE))</f>
        <v/>
      </c>
      <c r="BU5" s="161" t="str">
        <f>IF(X5="---","",VLOOKUP(X5,List167834567910231213141516172345674568911[],2,FALSE))</f>
        <v/>
      </c>
      <c r="BV5" s="161" t="str">
        <f>IF(Y5="---","",VLOOKUP(Y5,List167834567910231213141516172345674568911[],2,FALSE))</f>
        <v/>
      </c>
      <c r="BW5" s="161" t="str">
        <f>IF(Z5="---","",VLOOKUP(Z5,List167834567910231213141516172345674568911[],2,FALSE))</f>
        <v/>
      </c>
      <c r="BX5" s="161" t="str">
        <f>IF(AA5="---","",VLOOKUP(AA5,List167834567910231213141516172345674568911[],2,FALSE))</f>
        <v/>
      </c>
      <c r="BY5" s="161" t="str">
        <f>IF(AB5="---","",VLOOKUP(AB5,List167834567910231213141516172345674568911[],2,FALSE))</f>
        <v/>
      </c>
      <c r="BZ5" s="161" t="str">
        <f>IF(AC5="---","",VLOOKUP(AC5,List167834567910231213141516172345674568911[],2,FALSE))</f>
        <v/>
      </c>
      <c r="CA5" s="8"/>
      <c r="CB5" s="1"/>
      <c r="CC5" s="8"/>
      <c r="CD5" s="1"/>
      <c r="CE5" s="8"/>
      <c r="CF5" s="1"/>
      <c r="CG5" s="8"/>
      <c r="CH5" s="1"/>
      <c r="CI5" s="8"/>
    </row>
    <row r="6" spans="2:87" ht="13.5" customHeight="1" thickBot="1">
      <c r="B6" s="283"/>
      <c r="C6" s="372"/>
      <c r="D6" s="373"/>
      <c r="E6" s="365" t="s">
        <v>114</v>
      </c>
      <c r="F6" s="21"/>
      <c r="G6" s="22"/>
      <c r="H6" s="367" t="s">
        <v>105</v>
      </c>
      <c r="I6" s="367" t="s">
        <v>105</v>
      </c>
      <c r="J6" s="367" t="s">
        <v>105</v>
      </c>
      <c r="K6" s="367" t="s">
        <v>105</v>
      </c>
      <c r="L6" s="367" t="s">
        <v>105</v>
      </c>
      <c r="M6" s="367" t="s">
        <v>105</v>
      </c>
      <c r="N6" s="25" t="s">
        <v>105</v>
      </c>
      <c r="O6" s="25" t="s">
        <v>105</v>
      </c>
      <c r="P6" s="25" t="s">
        <v>105</v>
      </c>
      <c r="Q6" s="25" t="s">
        <v>105</v>
      </c>
      <c r="R6" s="32" t="s">
        <v>105</v>
      </c>
      <c r="S6" s="1"/>
      <c r="T6" s="367" t="s">
        <v>105</v>
      </c>
      <c r="U6" s="367" t="s">
        <v>105</v>
      </c>
      <c r="V6" s="367" t="s">
        <v>105</v>
      </c>
      <c r="W6" s="367" t="s">
        <v>105</v>
      </c>
      <c r="X6" s="367" t="s">
        <v>105</v>
      </c>
      <c r="Y6" s="371" t="s">
        <v>105</v>
      </c>
      <c r="Z6" s="371" t="s">
        <v>105</v>
      </c>
      <c r="AA6" s="371" t="s">
        <v>105</v>
      </c>
      <c r="AB6" s="371" t="s">
        <v>105</v>
      </c>
      <c r="AC6" s="371" t="s">
        <v>105</v>
      </c>
      <c r="AD6" s="8"/>
      <c r="AE6" s="8"/>
      <c r="AF6" s="27" t="str">
        <f t="shared" si="0"/>
        <v/>
      </c>
      <c r="AG6" s="27" t="str">
        <f t="shared" si="0"/>
        <v/>
      </c>
      <c r="AH6" s="27" t="str">
        <f t="shared" si="0"/>
        <v/>
      </c>
      <c r="AI6" s="27" t="str">
        <f t="shared" si="0"/>
        <v/>
      </c>
      <c r="AJ6" s="27" t="str">
        <f t="shared" si="0"/>
        <v/>
      </c>
      <c r="AK6" s="27" t="str">
        <f t="shared" si="0"/>
        <v/>
      </c>
      <c r="AL6" s="27" t="str">
        <f t="shared" si="0"/>
        <v/>
      </c>
      <c r="AM6" s="27" t="str">
        <f t="shared" si="0"/>
        <v/>
      </c>
      <c r="AN6" s="27" t="str">
        <f t="shared" si="0"/>
        <v/>
      </c>
      <c r="AO6" s="27" t="str">
        <f t="shared" si="0"/>
        <v/>
      </c>
      <c r="AP6" s="1"/>
      <c r="AQ6" s="28"/>
      <c r="AR6" s="29" t="s">
        <v>115</v>
      </c>
      <c r="AS6" s="30" t="str">
        <f t="shared" si="1"/>
        <v>---</v>
      </c>
      <c r="AT6" s="50" t="e">
        <f>VALUE(IF(AS6="---","",VLOOKUP(AS6,List167834567910231213141516172345674568911[],2,FALSE)))</f>
        <v>#VALUE!</v>
      </c>
      <c r="AU6" s="1" t="str">
        <f t="shared" si="2"/>
        <v>---</v>
      </c>
      <c r="AV6" s="1" t="e">
        <f>VALUE(IF(AU6="---","",VLOOKUP(AU6,List167834567910231213141516172345674568911[],2,FALSE)))</f>
        <v>#VALUE!</v>
      </c>
      <c r="AW6" s="1" t="str">
        <f t="shared" si="4"/>
        <v>---</v>
      </c>
      <c r="AX6" s="1" t="str">
        <f t="shared" si="3"/>
        <v>---</v>
      </c>
      <c r="AY6" s="1"/>
      <c r="AZ6" s="35" t="s">
        <v>112</v>
      </c>
      <c r="BA6" s="1">
        <v>0</v>
      </c>
      <c r="BB6" s="1"/>
      <c r="BC6" s="1"/>
      <c r="BD6" s="29" t="s">
        <v>115</v>
      </c>
      <c r="BE6" s="161" t="str">
        <f>IF(H6="---","",VLOOKUP(H6,List167834567910231213141516172345674568911[],2,FALSE))</f>
        <v/>
      </c>
      <c r="BF6" s="161" t="str">
        <f>IF(I6="---","",VLOOKUP(I6,List167834567910231213141516172345674568911[],2,FALSE))</f>
        <v/>
      </c>
      <c r="BG6" s="161" t="str">
        <f>IF(J6="---","",VLOOKUP(J6,List167834567910231213141516172345674568911[],2,FALSE))</f>
        <v/>
      </c>
      <c r="BH6" s="161" t="str">
        <f>IF(K6="---","",VLOOKUP(K6,List167834567910231213141516172345674568911[],2,FALSE))</f>
        <v/>
      </c>
      <c r="BI6" s="161" t="str">
        <f>IF(L6="---","",VLOOKUP(L6,List167834567910231213141516172345674568911[],2,FALSE))</f>
        <v/>
      </c>
      <c r="BJ6" s="161" t="str">
        <f>IF(M6="---","",VLOOKUP(M6,List167834567910231213141516172345674568911[],2,FALSE))</f>
        <v/>
      </c>
      <c r="BK6" s="161" t="str">
        <f>IF(N6="---","",VLOOKUP(N6,List167834567910231213141516172345674568911[],2,FALSE))</f>
        <v/>
      </c>
      <c r="BL6" s="161" t="str">
        <f>IF(O6="---","",VLOOKUP(O6,List167834567910231213141516172345674568911[],2,FALSE))</f>
        <v/>
      </c>
      <c r="BM6" s="161" t="str">
        <f>IF(P6="---","",VLOOKUP(P6,List167834567910231213141516172345674568911[],2,FALSE))</f>
        <v/>
      </c>
      <c r="BN6" s="161" t="str">
        <f>IF(Q6="---","",VLOOKUP(Q6,List167834567910231213141516172345674568911[],2,FALSE))</f>
        <v/>
      </c>
      <c r="BO6" s="161" t="str">
        <f>IF(R6="---","",VLOOKUP(R6,List167834567910231213141516172345674568911[],2,FALSE))</f>
        <v/>
      </c>
      <c r="BP6" s="29" t="s">
        <v>115</v>
      </c>
      <c r="BQ6" s="161" t="str">
        <f>IF(T6="---","",VLOOKUP(T6,List167834567910231213141516172345674568911[],2,FALSE))</f>
        <v/>
      </c>
      <c r="BR6" s="161" t="str">
        <f>IF(U6="---","",VLOOKUP(U6,List167834567910231213141516172345674568911[],2,FALSE))</f>
        <v/>
      </c>
      <c r="BS6" s="161" t="str">
        <f>IF(V6="---","",VLOOKUP(V6,List167834567910231213141516172345674568911[],2,FALSE))</f>
        <v/>
      </c>
      <c r="BT6" s="161" t="str">
        <f>IF(W6="---","",VLOOKUP(W6,List167834567910231213141516172345674568911[],2,FALSE))</f>
        <v/>
      </c>
      <c r="BU6" s="161" t="str">
        <f>IF(X6="---","",VLOOKUP(X6,List167834567910231213141516172345674568911[],2,FALSE))</f>
        <v/>
      </c>
      <c r="BV6" s="161" t="str">
        <f>IF(Y6="---","",VLOOKUP(Y6,List167834567910231213141516172345674568911[],2,FALSE))</f>
        <v/>
      </c>
      <c r="BW6" s="161" t="str">
        <f>IF(Z6="---","",VLOOKUP(Z6,List167834567910231213141516172345674568911[],2,FALSE))</f>
        <v/>
      </c>
      <c r="BX6" s="161" t="str">
        <f>IF(AA6="---","",VLOOKUP(AA6,List167834567910231213141516172345674568911[],2,FALSE))</f>
        <v/>
      </c>
      <c r="BY6" s="161" t="str">
        <f>IF(AB6="---","",VLOOKUP(AB6,List167834567910231213141516172345674568911[],2,FALSE))</f>
        <v/>
      </c>
      <c r="BZ6" s="161" t="str">
        <f>IF(AC6="---","",VLOOKUP(AC6,List167834567910231213141516172345674568911[],2,FALSE))</f>
        <v/>
      </c>
      <c r="CA6" s="8"/>
      <c r="CB6" s="1"/>
      <c r="CC6" s="8"/>
      <c r="CD6" s="1"/>
      <c r="CE6" s="8"/>
      <c r="CF6" s="1"/>
      <c r="CG6" s="8"/>
      <c r="CH6" s="1"/>
      <c r="CI6" s="8"/>
    </row>
    <row r="7" spans="2:87" ht="13.5" customHeight="1" thickBot="1">
      <c r="B7" s="283"/>
      <c r="C7" s="372"/>
      <c r="D7" s="373"/>
      <c r="E7" s="365" t="s">
        <v>116</v>
      </c>
      <c r="F7" s="21"/>
      <c r="G7" s="22"/>
      <c r="H7" s="367" t="s">
        <v>105</v>
      </c>
      <c r="I7" s="367" t="s">
        <v>105</v>
      </c>
      <c r="J7" s="367" t="s">
        <v>105</v>
      </c>
      <c r="K7" s="367" t="s">
        <v>105</v>
      </c>
      <c r="L7" s="367" t="s">
        <v>105</v>
      </c>
      <c r="M7" s="367" t="s">
        <v>105</v>
      </c>
      <c r="N7" s="25" t="s">
        <v>105</v>
      </c>
      <c r="O7" s="25" t="s">
        <v>105</v>
      </c>
      <c r="P7" s="25" t="s">
        <v>105</v>
      </c>
      <c r="Q7" s="25" t="s">
        <v>105</v>
      </c>
      <c r="R7" s="32" t="s">
        <v>105</v>
      </c>
      <c r="S7" s="1"/>
      <c r="T7" s="367" t="s">
        <v>105</v>
      </c>
      <c r="U7" s="367" t="s">
        <v>105</v>
      </c>
      <c r="V7" s="367" t="s">
        <v>105</v>
      </c>
      <c r="W7" s="367" t="s">
        <v>105</v>
      </c>
      <c r="X7" s="367" t="s">
        <v>105</v>
      </c>
      <c r="Y7" s="371" t="s">
        <v>105</v>
      </c>
      <c r="Z7" s="371" t="s">
        <v>105</v>
      </c>
      <c r="AA7" s="371" t="s">
        <v>105</v>
      </c>
      <c r="AB7" s="371" t="s">
        <v>105</v>
      </c>
      <c r="AC7" s="371" t="s">
        <v>105</v>
      </c>
      <c r="AD7" s="8"/>
      <c r="AE7" s="8"/>
      <c r="AF7" s="27" t="str">
        <f t="shared" si="0"/>
        <v/>
      </c>
      <c r="AG7" s="27" t="str">
        <f t="shared" si="0"/>
        <v/>
      </c>
      <c r="AH7" s="27" t="str">
        <f t="shared" si="0"/>
        <v/>
      </c>
      <c r="AI7" s="27" t="str">
        <f t="shared" si="0"/>
        <v/>
      </c>
      <c r="AJ7" s="27" t="str">
        <f t="shared" si="0"/>
        <v/>
      </c>
      <c r="AK7" s="27" t="str">
        <f t="shared" si="0"/>
        <v/>
      </c>
      <c r="AL7" s="27" t="str">
        <f t="shared" si="0"/>
        <v/>
      </c>
      <c r="AM7" s="27" t="str">
        <f t="shared" si="0"/>
        <v/>
      </c>
      <c r="AN7" s="27" t="str">
        <f t="shared" si="0"/>
        <v/>
      </c>
      <c r="AO7" s="27" t="str">
        <f t="shared" si="0"/>
        <v/>
      </c>
      <c r="AP7" s="1"/>
      <c r="AQ7" s="28"/>
      <c r="AR7" s="29" t="s">
        <v>117</v>
      </c>
      <c r="AS7" s="30" t="str">
        <f t="shared" si="1"/>
        <v>---</v>
      </c>
      <c r="AT7" s="50" t="e">
        <f>VALUE(IF(AS7="---","",VLOOKUP(AS7,List167834567910231213141516172345674568911[],2,FALSE)))</f>
        <v>#VALUE!</v>
      </c>
      <c r="AU7" s="1" t="str">
        <f t="shared" si="2"/>
        <v>---</v>
      </c>
      <c r="AV7" s="1" t="e">
        <f>VALUE(IF(AU7="---","",VLOOKUP(AU7,List167834567910231213141516172345674568911[],2,FALSE)))</f>
        <v>#VALUE!</v>
      </c>
      <c r="AW7" s="1" t="str">
        <f t="shared" si="4"/>
        <v>---</v>
      </c>
      <c r="AX7" s="1" t="str">
        <f t="shared" si="3"/>
        <v>---</v>
      </c>
      <c r="AY7" s="1"/>
      <c r="AZ7" s="1"/>
      <c r="BA7" s="1"/>
      <c r="BB7" s="1"/>
      <c r="BC7" s="1"/>
      <c r="BD7" s="29" t="s">
        <v>117</v>
      </c>
      <c r="BE7" s="161" t="str">
        <f>IF(H7="---","",VLOOKUP(H7,List167834567910231213141516172345674568911[],2,FALSE))</f>
        <v/>
      </c>
      <c r="BF7" s="161" t="str">
        <f>IF(I7="---","",VLOOKUP(I7,List167834567910231213141516172345674568911[],2,FALSE))</f>
        <v/>
      </c>
      <c r="BG7" s="161" t="str">
        <f>IF(J7="---","",VLOOKUP(J7,List167834567910231213141516172345674568911[],2,FALSE))</f>
        <v/>
      </c>
      <c r="BH7" s="161" t="str">
        <f>IF(K7="---","",VLOOKUP(K7,List167834567910231213141516172345674568911[],2,FALSE))</f>
        <v/>
      </c>
      <c r="BI7" s="161" t="str">
        <f>IF(L7="---","",VLOOKUP(L7,List167834567910231213141516172345674568911[],2,FALSE))</f>
        <v/>
      </c>
      <c r="BJ7" s="161" t="str">
        <f>IF(M7="---","",VLOOKUP(M7,List167834567910231213141516172345674568911[],2,FALSE))</f>
        <v/>
      </c>
      <c r="BK7" s="161" t="str">
        <f>IF(N7="---","",VLOOKUP(N7,List167834567910231213141516172345674568911[],2,FALSE))</f>
        <v/>
      </c>
      <c r="BL7" s="161" t="str">
        <f>IF(O7="---","",VLOOKUP(O7,List167834567910231213141516172345674568911[],2,FALSE))</f>
        <v/>
      </c>
      <c r="BM7" s="161" t="str">
        <f>IF(P7="---","",VLOOKUP(P7,List167834567910231213141516172345674568911[],2,FALSE))</f>
        <v/>
      </c>
      <c r="BN7" s="161" t="str">
        <f>IF(Q7="---","",VLOOKUP(Q7,List167834567910231213141516172345674568911[],2,FALSE))</f>
        <v/>
      </c>
      <c r="BO7" s="161" t="str">
        <f>IF(R7="---","",VLOOKUP(R7,List167834567910231213141516172345674568911[],2,FALSE))</f>
        <v/>
      </c>
      <c r="BP7" s="29" t="s">
        <v>117</v>
      </c>
      <c r="BQ7" s="161" t="str">
        <f>IF(T7="---","",VLOOKUP(T7,List167834567910231213141516172345674568911[],2,FALSE))</f>
        <v/>
      </c>
      <c r="BR7" s="161" t="str">
        <f>IF(U7="---","",VLOOKUP(U7,List167834567910231213141516172345674568911[],2,FALSE))</f>
        <v/>
      </c>
      <c r="BS7" s="161" t="str">
        <f>IF(V7="---","",VLOOKUP(V7,List167834567910231213141516172345674568911[],2,FALSE))</f>
        <v/>
      </c>
      <c r="BT7" s="161" t="str">
        <f>IF(W7="---","",VLOOKUP(W7,List167834567910231213141516172345674568911[],2,FALSE))</f>
        <v/>
      </c>
      <c r="BU7" s="161" t="str">
        <f>IF(X7="---","",VLOOKUP(X7,List167834567910231213141516172345674568911[],2,FALSE))</f>
        <v/>
      </c>
      <c r="BV7" s="161" t="str">
        <f>IF(Y7="---","",VLOOKUP(Y7,List167834567910231213141516172345674568911[],2,FALSE))</f>
        <v/>
      </c>
      <c r="BW7" s="161" t="str">
        <f>IF(Z7="---","",VLOOKUP(Z7,List167834567910231213141516172345674568911[],2,FALSE))</f>
        <v/>
      </c>
      <c r="BX7" s="161" t="str">
        <f>IF(AA7="---","",VLOOKUP(AA7,List167834567910231213141516172345674568911[],2,FALSE))</f>
        <v/>
      </c>
      <c r="BY7" s="161" t="str">
        <f>IF(AB7="---","",VLOOKUP(AB7,List167834567910231213141516172345674568911[],2,FALSE))</f>
        <v/>
      </c>
      <c r="BZ7" s="161" t="str">
        <f>IF(AC7="---","",VLOOKUP(AC7,List167834567910231213141516172345674568911[],2,FALSE))</f>
        <v/>
      </c>
      <c r="CA7" s="8"/>
      <c r="CB7" s="1"/>
      <c r="CC7" s="8"/>
      <c r="CD7" s="1"/>
      <c r="CE7" s="8"/>
      <c r="CF7" s="1"/>
      <c r="CG7" s="8"/>
      <c r="CH7" s="1"/>
      <c r="CI7" s="8"/>
    </row>
    <row r="8" spans="2:87" ht="13.5" customHeight="1" thickBot="1">
      <c r="B8" s="283"/>
      <c r="C8" s="369"/>
      <c r="D8" s="370"/>
      <c r="E8" s="365" t="s">
        <v>118</v>
      </c>
      <c r="F8" s="21"/>
      <c r="G8" s="22"/>
      <c r="H8" s="367" t="s">
        <v>105</v>
      </c>
      <c r="I8" s="367" t="s">
        <v>105</v>
      </c>
      <c r="J8" s="367" t="s">
        <v>105</v>
      </c>
      <c r="K8" s="367" t="s">
        <v>105</v>
      </c>
      <c r="L8" s="367" t="s">
        <v>105</v>
      </c>
      <c r="M8" s="367" t="s">
        <v>105</v>
      </c>
      <c r="N8" s="25" t="s">
        <v>105</v>
      </c>
      <c r="O8" s="25" t="s">
        <v>105</v>
      </c>
      <c r="P8" s="25" t="s">
        <v>105</v>
      </c>
      <c r="Q8" s="25" t="s">
        <v>105</v>
      </c>
      <c r="R8" s="32" t="s">
        <v>105</v>
      </c>
      <c r="S8" s="1"/>
      <c r="T8" s="367" t="s">
        <v>105</v>
      </c>
      <c r="U8" s="367" t="s">
        <v>105</v>
      </c>
      <c r="V8" s="367" t="s">
        <v>105</v>
      </c>
      <c r="W8" s="367" t="s">
        <v>105</v>
      </c>
      <c r="X8" s="367" t="s">
        <v>105</v>
      </c>
      <c r="Y8" s="371" t="s">
        <v>105</v>
      </c>
      <c r="Z8" s="371" t="s">
        <v>105</v>
      </c>
      <c r="AA8" s="371" t="s">
        <v>105</v>
      </c>
      <c r="AB8" s="371" t="s">
        <v>105</v>
      </c>
      <c r="AC8" s="371" t="s">
        <v>105</v>
      </c>
      <c r="AD8" s="8"/>
      <c r="AE8" s="8"/>
      <c r="AF8" s="27" t="str">
        <f t="shared" si="0"/>
        <v/>
      </c>
      <c r="AG8" s="27" t="str">
        <f t="shared" si="0"/>
        <v/>
      </c>
      <c r="AH8" s="27" t="str">
        <f t="shared" si="0"/>
        <v/>
      </c>
      <c r="AI8" s="27" t="str">
        <f t="shared" si="0"/>
        <v/>
      </c>
      <c r="AJ8" s="27" t="str">
        <f t="shared" si="0"/>
        <v/>
      </c>
      <c r="AK8" s="27" t="str">
        <f t="shared" si="0"/>
        <v/>
      </c>
      <c r="AL8" s="27" t="str">
        <f t="shared" si="0"/>
        <v/>
      </c>
      <c r="AM8" s="27" t="str">
        <f t="shared" si="0"/>
        <v/>
      </c>
      <c r="AN8" s="27" t="str">
        <f t="shared" si="0"/>
        <v/>
      </c>
      <c r="AO8" s="27" t="str">
        <f t="shared" si="0"/>
        <v/>
      </c>
      <c r="AP8" s="1"/>
      <c r="AQ8" s="28"/>
      <c r="AR8" s="29" t="s">
        <v>119</v>
      </c>
      <c r="AS8" s="30" t="str">
        <f t="shared" si="1"/>
        <v>---</v>
      </c>
      <c r="AT8" s="50" t="e">
        <f>VALUE(IF(AS8="---","",VLOOKUP(AS8,List167834567910231213141516172345674568911[],2,FALSE)))</f>
        <v>#VALUE!</v>
      </c>
      <c r="AU8" s="1" t="str">
        <f t="shared" si="2"/>
        <v>---</v>
      </c>
      <c r="AV8" s="1" t="e">
        <f>VALUE(IF(AU8="---","",VLOOKUP(AU8,List167834567910231213141516172345674568911[],2,FALSE)))</f>
        <v>#VALUE!</v>
      </c>
      <c r="AW8" s="1" t="str">
        <f t="shared" si="4"/>
        <v>---</v>
      </c>
      <c r="AX8" s="1" t="str">
        <f t="shared" si="3"/>
        <v>---</v>
      </c>
      <c r="AY8" s="1"/>
      <c r="AZ8" s="1"/>
      <c r="BA8" s="1"/>
      <c r="BB8" s="1"/>
      <c r="BC8" s="1"/>
      <c r="BD8" s="29" t="s">
        <v>119</v>
      </c>
      <c r="BE8" s="161" t="str">
        <f>IF(H8="---","",VLOOKUP(H8,List167834567910231213141516172345674568911[],2,FALSE))</f>
        <v/>
      </c>
      <c r="BF8" s="161" t="str">
        <f>IF(I8="---","",VLOOKUP(I8,List167834567910231213141516172345674568911[],2,FALSE))</f>
        <v/>
      </c>
      <c r="BG8" s="161" t="str">
        <f>IF(J8="---","",VLOOKUP(J8,List167834567910231213141516172345674568911[],2,FALSE))</f>
        <v/>
      </c>
      <c r="BH8" s="161" t="str">
        <f>IF(K8="---","",VLOOKUP(K8,List167834567910231213141516172345674568911[],2,FALSE))</f>
        <v/>
      </c>
      <c r="BI8" s="161" t="str">
        <f>IF(L8="---","",VLOOKUP(L8,List167834567910231213141516172345674568911[],2,FALSE))</f>
        <v/>
      </c>
      <c r="BJ8" s="161" t="str">
        <f>IF(M8="---","",VLOOKUP(M8,List167834567910231213141516172345674568911[],2,FALSE))</f>
        <v/>
      </c>
      <c r="BK8" s="161" t="str">
        <f>IF(N8="---","",VLOOKUP(N8,List167834567910231213141516172345674568911[],2,FALSE))</f>
        <v/>
      </c>
      <c r="BL8" s="161" t="str">
        <f>IF(O8="---","",VLOOKUP(O8,List167834567910231213141516172345674568911[],2,FALSE))</f>
        <v/>
      </c>
      <c r="BM8" s="161" t="str">
        <f>IF(P8="---","",VLOOKUP(P8,List167834567910231213141516172345674568911[],2,FALSE))</f>
        <v/>
      </c>
      <c r="BN8" s="161" t="str">
        <f>IF(Q8="---","",VLOOKUP(Q8,List167834567910231213141516172345674568911[],2,FALSE))</f>
        <v/>
      </c>
      <c r="BO8" s="161" t="str">
        <f>IF(R8="---","",VLOOKUP(R8,List167834567910231213141516172345674568911[],2,FALSE))</f>
        <v/>
      </c>
      <c r="BP8" s="29" t="s">
        <v>119</v>
      </c>
      <c r="BQ8" s="161" t="str">
        <f>IF(T8="---","",VLOOKUP(T8,List167834567910231213141516172345674568911[],2,FALSE))</f>
        <v/>
      </c>
      <c r="BR8" s="161" t="str">
        <f>IF(U8="---","",VLOOKUP(U8,List167834567910231213141516172345674568911[],2,FALSE))</f>
        <v/>
      </c>
      <c r="BS8" s="161" t="str">
        <f>IF(V8="---","",VLOOKUP(V8,List167834567910231213141516172345674568911[],2,FALSE))</f>
        <v/>
      </c>
      <c r="BT8" s="161" t="str">
        <f>IF(W8="---","",VLOOKUP(W8,List167834567910231213141516172345674568911[],2,FALSE))</f>
        <v/>
      </c>
      <c r="BU8" s="161" t="str">
        <f>IF(X8="---","",VLOOKUP(X8,List167834567910231213141516172345674568911[],2,FALSE))</f>
        <v/>
      </c>
      <c r="BV8" s="161" t="str">
        <f>IF(Y8="---","",VLOOKUP(Y8,List167834567910231213141516172345674568911[],2,FALSE))</f>
        <v/>
      </c>
      <c r="BW8" s="161" t="str">
        <f>IF(Z8="---","",VLOOKUP(Z8,List167834567910231213141516172345674568911[],2,FALSE))</f>
        <v/>
      </c>
      <c r="BX8" s="161" t="str">
        <f>IF(AA8="---","",VLOOKUP(AA8,List167834567910231213141516172345674568911[],2,FALSE))</f>
        <v/>
      </c>
      <c r="BY8" s="161" t="str">
        <f>IF(AB8="---","",VLOOKUP(AB8,List167834567910231213141516172345674568911[],2,FALSE))</f>
        <v/>
      </c>
      <c r="BZ8" s="161" t="str">
        <f>IF(AC8="---","",VLOOKUP(AC8,List167834567910231213141516172345674568911[],2,FALSE))</f>
        <v/>
      </c>
      <c r="CA8" s="8"/>
      <c r="CB8" s="1"/>
      <c r="CC8" s="8"/>
      <c r="CD8" s="1"/>
      <c r="CE8" s="8"/>
      <c r="CF8" s="1"/>
      <c r="CG8" s="8"/>
      <c r="CH8" s="1"/>
      <c r="CI8" s="8"/>
    </row>
    <row r="9" spans="2:87" ht="13.5" customHeight="1" thickBot="1">
      <c r="B9" s="283"/>
      <c r="C9" s="363" t="s">
        <v>232</v>
      </c>
      <c r="D9" s="364"/>
      <c r="E9" s="365" t="s">
        <v>233</v>
      </c>
      <c r="F9" s="21"/>
      <c r="G9" s="22"/>
      <c r="H9" s="367" t="s">
        <v>105</v>
      </c>
      <c r="I9" s="367" t="s">
        <v>105</v>
      </c>
      <c r="J9" s="367" t="s">
        <v>105</v>
      </c>
      <c r="K9" s="367" t="s">
        <v>105</v>
      </c>
      <c r="L9" s="367" t="s">
        <v>105</v>
      </c>
      <c r="M9" s="367" t="s">
        <v>105</v>
      </c>
      <c r="N9" s="25" t="s">
        <v>105</v>
      </c>
      <c r="O9" s="25" t="s">
        <v>105</v>
      </c>
      <c r="P9" s="25" t="s">
        <v>105</v>
      </c>
      <c r="Q9" s="25" t="s">
        <v>105</v>
      </c>
      <c r="R9" s="32" t="s">
        <v>105</v>
      </c>
      <c r="S9" s="1"/>
      <c r="T9" s="367" t="s">
        <v>105</v>
      </c>
      <c r="U9" s="367" t="s">
        <v>105</v>
      </c>
      <c r="V9" s="367" t="s">
        <v>105</v>
      </c>
      <c r="W9" s="367" t="s">
        <v>105</v>
      </c>
      <c r="X9" s="367" t="s">
        <v>105</v>
      </c>
      <c r="Y9" s="371" t="s">
        <v>105</v>
      </c>
      <c r="Z9" s="371" t="s">
        <v>105</v>
      </c>
      <c r="AA9" s="371" t="s">
        <v>105</v>
      </c>
      <c r="AB9" s="371" t="s">
        <v>105</v>
      </c>
      <c r="AC9" s="371" t="s">
        <v>105</v>
      </c>
      <c r="AD9" s="8"/>
      <c r="AE9" s="8"/>
      <c r="AF9" s="27" t="str">
        <f t="shared" si="0"/>
        <v/>
      </c>
      <c r="AG9" s="27" t="str">
        <f t="shared" si="0"/>
        <v/>
      </c>
      <c r="AH9" s="27" t="str">
        <f t="shared" si="0"/>
        <v/>
      </c>
      <c r="AI9" s="27" t="str">
        <f t="shared" si="0"/>
        <v/>
      </c>
      <c r="AJ9" s="27" t="str">
        <f t="shared" si="0"/>
        <v/>
      </c>
      <c r="AK9" s="27" t="str">
        <f t="shared" si="0"/>
        <v/>
      </c>
      <c r="AL9" s="27" t="str">
        <f t="shared" si="0"/>
        <v/>
      </c>
      <c r="AM9" s="27" t="str">
        <f t="shared" si="0"/>
        <v/>
      </c>
      <c r="AN9" s="27" t="str">
        <f t="shared" si="0"/>
        <v/>
      </c>
      <c r="AO9" s="27" t="str">
        <f t="shared" si="0"/>
        <v/>
      </c>
      <c r="AP9" s="1"/>
      <c r="AQ9" s="28"/>
      <c r="AR9" s="29" t="s">
        <v>234</v>
      </c>
      <c r="AS9" s="30" t="str">
        <f t="shared" si="1"/>
        <v>---</v>
      </c>
      <c r="AT9" s="50" t="e">
        <f>VALUE(IF(AS9="---","",VLOOKUP(AS9,List167834567910231213141516172345674568911[],2,FALSE)))</f>
        <v>#VALUE!</v>
      </c>
      <c r="AU9" s="1" t="str">
        <f t="shared" si="2"/>
        <v>---</v>
      </c>
      <c r="AV9" s="1" t="e">
        <f>VALUE(IF(AU9="---","",VLOOKUP(AU9,List167834567910231213141516172345674568911[],2,FALSE)))</f>
        <v>#VALUE!</v>
      </c>
      <c r="AW9" s="1" t="str">
        <f t="shared" si="4"/>
        <v>---</v>
      </c>
      <c r="AX9" s="1" t="str">
        <f t="shared" si="3"/>
        <v>---</v>
      </c>
      <c r="AY9" s="1"/>
      <c r="AZ9" s="1"/>
      <c r="BA9" s="1"/>
      <c r="BB9" s="1"/>
      <c r="BC9" s="1"/>
      <c r="BD9" s="29" t="s">
        <v>234</v>
      </c>
      <c r="BE9" s="161" t="str">
        <f>IF(H9="---","",VLOOKUP(H9,List167834567910231213141516172345674568911[],2,FALSE))</f>
        <v/>
      </c>
      <c r="BF9" s="161" t="str">
        <f>IF(I9="---","",VLOOKUP(I9,List167834567910231213141516172345674568911[],2,FALSE))</f>
        <v/>
      </c>
      <c r="BG9" s="161" t="str">
        <f>IF(J9="---","",VLOOKUP(J9,List167834567910231213141516172345674568911[],2,FALSE))</f>
        <v/>
      </c>
      <c r="BH9" s="161" t="str">
        <f>IF(K9="---","",VLOOKUP(K9,List167834567910231213141516172345674568911[],2,FALSE))</f>
        <v/>
      </c>
      <c r="BI9" s="161" t="str">
        <f>IF(L9="---","",VLOOKUP(L9,List167834567910231213141516172345674568911[],2,FALSE))</f>
        <v/>
      </c>
      <c r="BJ9" s="161" t="str">
        <f>IF(M9="---","",VLOOKUP(M9,List167834567910231213141516172345674568911[],2,FALSE))</f>
        <v/>
      </c>
      <c r="BK9" s="161" t="str">
        <f>IF(N9="---","",VLOOKUP(N9,List167834567910231213141516172345674568911[],2,FALSE))</f>
        <v/>
      </c>
      <c r="BL9" s="161" t="str">
        <f>IF(O9="---","",VLOOKUP(O9,List167834567910231213141516172345674568911[],2,FALSE))</f>
        <v/>
      </c>
      <c r="BM9" s="161" t="str">
        <f>IF(P9="---","",VLOOKUP(P9,List167834567910231213141516172345674568911[],2,FALSE))</f>
        <v/>
      </c>
      <c r="BN9" s="161" t="str">
        <f>IF(Q9="---","",VLOOKUP(Q9,List167834567910231213141516172345674568911[],2,FALSE))</f>
        <v/>
      </c>
      <c r="BO9" s="161" t="str">
        <f>IF(R9="---","",VLOOKUP(R9,List167834567910231213141516172345674568911[],2,FALSE))</f>
        <v/>
      </c>
      <c r="BP9" s="29" t="s">
        <v>234</v>
      </c>
      <c r="BQ9" s="161" t="str">
        <f>IF(T9="---","",VLOOKUP(T9,List167834567910231213141516172345674568911[],2,FALSE))</f>
        <v/>
      </c>
      <c r="BR9" s="161" t="str">
        <f>IF(U9="---","",VLOOKUP(U9,List167834567910231213141516172345674568911[],2,FALSE))</f>
        <v/>
      </c>
      <c r="BS9" s="161" t="str">
        <f>IF(V9="---","",VLOOKUP(V9,List167834567910231213141516172345674568911[],2,FALSE))</f>
        <v/>
      </c>
      <c r="BT9" s="161" t="str">
        <f>IF(W9="---","",VLOOKUP(W9,List167834567910231213141516172345674568911[],2,FALSE))</f>
        <v/>
      </c>
      <c r="BU9" s="161" t="str">
        <f>IF(X9="---","",VLOOKUP(X9,List167834567910231213141516172345674568911[],2,FALSE))</f>
        <v/>
      </c>
      <c r="BV9" s="161" t="str">
        <f>IF(Y9="---","",VLOOKUP(Y9,List167834567910231213141516172345674568911[],2,FALSE))</f>
        <v/>
      </c>
      <c r="BW9" s="161" t="str">
        <f>IF(Z9="---","",VLOOKUP(Z9,List167834567910231213141516172345674568911[],2,FALSE))</f>
        <v/>
      </c>
      <c r="BX9" s="161" t="str">
        <f>IF(AA9="---","",VLOOKUP(AA9,List167834567910231213141516172345674568911[],2,FALSE))</f>
        <v/>
      </c>
      <c r="BY9" s="161" t="str">
        <f>IF(AB9="---","",VLOOKUP(AB9,List167834567910231213141516172345674568911[],2,FALSE))</f>
        <v/>
      </c>
      <c r="BZ9" s="161" t="str">
        <f>IF(AC9="---","",VLOOKUP(AC9,List167834567910231213141516172345674568911[],2,FALSE))</f>
        <v/>
      </c>
      <c r="CA9" s="8"/>
      <c r="CB9" s="1"/>
      <c r="CC9" s="8"/>
      <c r="CD9" s="1"/>
      <c r="CE9" s="8"/>
      <c r="CF9" s="1"/>
      <c r="CG9" s="8"/>
      <c r="CH9" s="1"/>
      <c r="CI9" s="8"/>
    </row>
    <row r="10" spans="2:87" ht="13.5" customHeight="1" thickBot="1">
      <c r="B10" s="283"/>
      <c r="C10" s="372"/>
      <c r="D10" s="373"/>
      <c r="E10" s="365" t="s">
        <v>235</v>
      </c>
      <c r="F10" s="21"/>
      <c r="G10" s="22"/>
      <c r="H10" s="367" t="s">
        <v>105</v>
      </c>
      <c r="I10" s="367" t="s">
        <v>105</v>
      </c>
      <c r="J10" s="367" t="s">
        <v>105</v>
      </c>
      <c r="K10" s="367" t="s">
        <v>105</v>
      </c>
      <c r="L10" s="367" t="s">
        <v>105</v>
      </c>
      <c r="M10" s="367" t="s">
        <v>105</v>
      </c>
      <c r="N10" s="25" t="s">
        <v>105</v>
      </c>
      <c r="O10" s="25" t="s">
        <v>105</v>
      </c>
      <c r="P10" s="25" t="s">
        <v>105</v>
      </c>
      <c r="Q10" s="25" t="s">
        <v>105</v>
      </c>
      <c r="R10" s="32" t="s">
        <v>105</v>
      </c>
      <c r="S10" s="1"/>
      <c r="T10" s="367" t="s">
        <v>105</v>
      </c>
      <c r="U10" s="367" t="s">
        <v>105</v>
      </c>
      <c r="V10" s="367" t="s">
        <v>105</v>
      </c>
      <c r="W10" s="367" t="s">
        <v>105</v>
      </c>
      <c r="X10" s="367" t="s">
        <v>105</v>
      </c>
      <c r="Y10" s="371" t="s">
        <v>105</v>
      </c>
      <c r="Z10" s="371" t="s">
        <v>105</v>
      </c>
      <c r="AA10" s="371" t="s">
        <v>105</v>
      </c>
      <c r="AB10" s="371" t="s">
        <v>105</v>
      </c>
      <c r="AC10" s="371" t="s">
        <v>105</v>
      </c>
      <c r="AD10" s="8"/>
      <c r="AE10" s="8"/>
      <c r="AF10" s="27" t="str">
        <f t="shared" si="0"/>
        <v/>
      </c>
      <c r="AG10" s="27" t="str">
        <f t="shared" si="0"/>
        <v/>
      </c>
      <c r="AH10" s="27" t="str">
        <f t="shared" si="0"/>
        <v/>
      </c>
      <c r="AI10" s="27" t="str">
        <f t="shared" si="0"/>
        <v/>
      </c>
      <c r="AJ10" s="27" t="str">
        <f t="shared" si="0"/>
        <v/>
      </c>
      <c r="AK10" s="27" t="str">
        <f t="shared" si="0"/>
        <v/>
      </c>
      <c r="AL10" s="27" t="str">
        <f t="shared" si="0"/>
        <v/>
      </c>
      <c r="AM10" s="27" t="str">
        <f t="shared" si="0"/>
        <v/>
      </c>
      <c r="AN10" s="27" t="str">
        <f t="shared" si="0"/>
        <v/>
      </c>
      <c r="AO10" s="27" t="str">
        <f t="shared" si="0"/>
        <v/>
      </c>
      <c r="AP10" s="1"/>
      <c r="AQ10" s="28"/>
      <c r="AR10" s="29" t="s">
        <v>236</v>
      </c>
      <c r="AS10" s="30" t="str">
        <f t="shared" si="1"/>
        <v>---</v>
      </c>
      <c r="AT10" s="50" t="e">
        <f>VALUE(IF(AS10="---","",VLOOKUP(AS10,List167834567910231213141516172345674568911[],2,FALSE)))</f>
        <v>#VALUE!</v>
      </c>
      <c r="AU10" s="1" t="str">
        <f t="shared" si="2"/>
        <v>---</v>
      </c>
      <c r="AV10" s="1" t="e">
        <f>VALUE(IF(AU10="---","",VLOOKUP(AU10,List167834567910231213141516172345674568911[],2,FALSE)))</f>
        <v>#VALUE!</v>
      </c>
      <c r="AW10" s="1" t="str">
        <f t="shared" si="4"/>
        <v>---</v>
      </c>
      <c r="AX10" s="1" t="str">
        <f t="shared" si="3"/>
        <v>---</v>
      </c>
      <c r="AY10" s="1"/>
      <c r="AZ10" s="1"/>
      <c r="BA10" s="1"/>
      <c r="BB10" s="1"/>
      <c r="BC10" s="1"/>
      <c r="BD10" s="29" t="s">
        <v>236</v>
      </c>
      <c r="BE10" s="161" t="str">
        <f>IF(H10="---","",VLOOKUP(H10,List167834567910231213141516172345674568911[],2,FALSE))</f>
        <v/>
      </c>
      <c r="BF10" s="161" t="str">
        <f>IF(I10="---","",VLOOKUP(I10,List167834567910231213141516172345674568911[],2,FALSE))</f>
        <v/>
      </c>
      <c r="BG10" s="161" t="str">
        <f>IF(J10="---","",VLOOKUP(J10,List167834567910231213141516172345674568911[],2,FALSE))</f>
        <v/>
      </c>
      <c r="BH10" s="161" t="str">
        <f>IF(K10="---","",VLOOKUP(K10,List167834567910231213141516172345674568911[],2,FALSE))</f>
        <v/>
      </c>
      <c r="BI10" s="161" t="str">
        <f>IF(L10="---","",VLOOKUP(L10,List167834567910231213141516172345674568911[],2,FALSE))</f>
        <v/>
      </c>
      <c r="BJ10" s="161" t="str">
        <f>IF(M10="---","",VLOOKUP(M10,List167834567910231213141516172345674568911[],2,FALSE))</f>
        <v/>
      </c>
      <c r="BK10" s="161" t="str">
        <f>IF(N10="---","",VLOOKUP(N10,List167834567910231213141516172345674568911[],2,FALSE))</f>
        <v/>
      </c>
      <c r="BL10" s="161" t="str">
        <f>IF(O10="---","",VLOOKUP(O10,List167834567910231213141516172345674568911[],2,FALSE))</f>
        <v/>
      </c>
      <c r="BM10" s="161" t="str">
        <f>IF(P10="---","",VLOOKUP(P10,List167834567910231213141516172345674568911[],2,FALSE))</f>
        <v/>
      </c>
      <c r="BN10" s="161" t="str">
        <f>IF(Q10="---","",VLOOKUP(Q10,List167834567910231213141516172345674568911[],2,FALSE))</f>
        <v/>
      </c>
      <c r="BO10" s="161" t="str">
        <f>IF(R10="---","",VLOOKUP(R10,List167834567910231213141516172345674568911[],2,FALSE))</f>
        <v/>
      </c>
      <c r="BP10" s="29" t="s">
        <v>236</v>
      </c>
      <c r="BQ10" s="161" t="str">
        <f>IF(T10="---","",VLOOKUP(T10,List167834567910231213141516172345674568911[],2,FALSE))</f>
        <v/>
      </c>
      <c r="BR10" s="161" t="str">
        <f>IF(U10="---","",VLOOKUP(U10,List167834567910231213141516172345674568911[],2,FALSE))</f>
        <v/>
      </c>
      <c r="BS10" s="161" t="str">
        <f>IF(V10="---","",VLOOKUP(V10,List167834567910231213141516172345674568911[],2,FALSE))</f>
        <v/>
      </c>
      <c r="BT10" s="161" t="str">
        <f>IF(W10="---","",VLOOKUP(W10,List167834567910231213141516172345674568911[],2,FALSE))</f>
        <v/>
      </c>
      <c r="BU10" s="161" t="str">
        <f>IF(X10="---","",VLOOKUP(X10,List167834567910231213141516172345674568911[],2,FALSE))</f>
        <v/>
      </c>
      <c r="BV10" s="161" t="str">
        <f>IF(Y10="---","",VLOOKUP(Y10,List167834567910231213141516172345674568911[],2,FALSE))</f>
        <v/>
      </c>
      <c r="BW10" s="161" t="str">
        <f>IF(Z10="---","",VLOOKUP(Z10,List167834567910231213141516172345674568911[],2,FALSE))</f>
        <v/>
      </c>
      <c r="BX10" s="161" t="str">
        <f>IF(AA10="---","",VLOOKUP(AA10,List167834567910231213141516172345674568911[],2,FALSE))</f>
        <v/>
      </c>
      <c r="BY10" s="161" t="str">
        <f>IF(AB10="---","",VLOOKUP(AB10,List167834567910231213141516172345674568911[],2,FALSE))</f>
        <v/>
      </c>
      <c r="BZ10" s="161" t="str">
        <f>IF(AC10="---","",VLOOKUP(AC10,List167834567910231213141516172345674568911[],2,FALSE))</f>
        <v/>
      </c>
      <c r="CA10" s="8"/>
      <c r="CB10" s="1"/>
      <c r="CC10" s="8"/>
      <c r="CD10" s="1"/>
      <c r="CE10" s="8"/>
      <c r="CF10" s="1"/>
      <c r="CG10" s="8"/>
      <c r="CH10" s="1"/>
      <c r="CI10" s="8"/>
    </row>
    <row r="11" spans="2:87" ht="13.5" customHeight="1" thickBot="1">
      <c r="B11" s="284"/>
      <c r="C11" s="369"/>
      <c r="D11" s="370"/>
      <c r="E11" s="365" t="s">
        <v>237</v>
      </c>
      <c r="F11" s="21"/>
      <c r="G11" s="22"/>
      <c r="H11" s="367" t="s">
        <v>105</v>
      </c>
      <c r="I11" s="367" t="s">
        <v>105</v>
      </c>
      <c r="J11" s="367" t="s">
        <v>105</v>
      </c>
      <c r="K11" s="367" t="s">
        <v>105</v>
      </c>
      <c r="L11" s="367" t="s">
        <v>105</v>
      </c>
      <c r="M11" s="367" t="s">
        <v>105</v>
      </c>
      <c r="N11" s="25" t="s">
        <v>105</v>
      </c>
      <c r="O11" s="25" t="s">
        <v>105</v>
      </c>
      <c r="P11" s="25" t="s">
        <v>105</v>
      </c>
      <c r="Q11" s="25" t="s">
        <v>105</v>
      </c>
      <c r="R11" s="32" t="s">
        <v>105</v>
      </c>
      <c r="S11" s="1"/>
      <c r="T11" s="367" t="s">
        <v>105</v>
      </c>
      <c r="U11" s="367" t="s">
        <v>105</v>
      </c>
      <c r="V11" s="367" t="s">
        <v>105</v>
      </c>
      <c r="W11" s="367" t="s">
        <v>105</v>
      </c>
      <c r="X11" s="367" t="s">
        <v>105</v>
      </c>
      <c r="Y11" s="371" t="s">
        <v>105</v>
      </c>
      <c r="Z11" s="371" t="s">
        <v>105</v>
      </c>
      <c r="AA11" s="371" t="s">
        <v>105</v>
      </c>
      <c r="AB11" s="371" t="s">
        <v>105</v>
      </c>
      <c r="AC11" s="371" t="s">
        <v>105</v>
      </c>
      <c r="AD11" s="8"/>
      <c r="AE11" s="8"/>
      <c r="AF11" s="27" t="str">
        <f t="shared" si="0"/>
        <v/>
      </c>
      <c r="AG11" s="27" t="str">
        <f t="shared" si="0"/>
        <v/>
      </c>
      <c r="AH11" s="27" t="str">
        <f t="shared" si="0"/>
        <v/>
      </c>
      <c r="AI11" s="27" t="str">
        <f t="shared" si="0"/>
        <v/>
      </c>
      <c r="AJ11" s="27" t="str">
        <f t="shared" si="0"/>
        <v/>
      </c>
      <c r="AK11" s="27" t="str">
        <f t="shared" si="0"/>
        <v/>
      </c>
      <c r="AL11" s="27" t="str">
        <f t="shared" si="0"/>
        <v/>
      </c>
      <c r="AM11" s="27" t="str">
        <f t="shared" si="0"/>
        <v/>
      </c>
      <c r="AN11" s="27" t="str">
        <f t="shared" si="0"/>
        <v/>
      </c>
      <c r="AO11" s="27" t="str">
        <f t="shared" si="0"/>
        <v/>
      </c>
      <c r="AP11" s="1"/>
      <c r="AQ11" s="28"/>
      <c r="AR11" s="29" t="s">
        <v>238</v>
      </c>
      <c r="AS11" s="30" t="str">
        <f t="shared" si="1"/>
        <v>---</v>
      </c>
      <c r="AT11" s="50" t="e">
        <f>VALUE(IF(AS11="---","",VLOOKUP(AS11,List167834567910231213141516172345674568911[],2,FALSE)))</f>
        <v>#VALUE!</v>
      </c>
      <c r="AU11" s="1" t="str">
        <f t="shared" si="2"/>
        <v>---</v>
      </c>
      <c r="AV11" s="1" t="e">
        <f>VALUE(IF(AU11="---","",VLOOKUP(AU11,List167834567910231213141516172345674568911[],2,FALSE)))</f>
        <v>#VALUE!</v>
      </c>
      <c r="AW11" s="1" t="str">
        <f t="shared" si="4"/>
        <v>---</v>
      </c>
      <c r="AX11" s="1" t="str">
        <f t="shared" si="3"/>
        <v>---</v>
      </c>
      <c r="AY11" s="1"/>
      <c r="AZ11" s="1"/>
      <c r="BA11" s="1"/>
      <c r="BB11" s="1"/>
      <c r="BC11" s="1"/>
      <c r="BD11" s="29" t="s">
        <v>238</v>
      </c>
      <c r="BE11" s="161" t="str">
        <f>IF(H11="---","",VLOOKUP(H11,List167834567910231213141516172345674568911[],2,FALSE))</f>
        <v/>
      </c>
      <c r="BF11" s="161" t="str">
        <f>IF(I11="---","",VLOOKUP(I11,List167834567910231213141516172345674568911[],2,FALSE))</f>
        <v/>
      </c>
      <c r="BG11" s="161" t="str">
        <f>IF(J11="---","",VLOOKUP(J11,List167834567910231213141516172345674568911[],2,FALSE))</f>
        <v/>
      </c>
      <c r="BH11" s="161" t="str">
        <f>IF(K11="---","",VLOOKUP(K11,List167834567910231213141516172345674568911[],2,FALSE))</f>
        <v/>
      </c>
      <c r="BI11" s="161" t="str">
        <f>IF(L11="---","",VLOOKUP(L11,List167834567910231213141516172345674568911[],2,FALSE))</f>
        <v/>
      </c>
      <c r="BJ11" s="161" t="str">
        <f>IF(M11="---","",VLOOKUP(M11,List167834567910231213141516172345674568911[],2,FALSE))</f>
        <v/>
      </c>
      <c r="BK11" s="161" t="str">
        <f>IF(N11="---","",VLOOKUP(N11,List167834567910231213141516172345674568911[],2,FALSE))</f>
        <v/>
      </c>
      <c r="BL11" s="161" t="str">
        <f>IF(O11="---","",VLOOKUP(O11,List167834567910231213141516172345674568911[],2,FALSE))</f>
        <v/>
      </c>
      <c r="BM11" s="161" t="str">
        <f>IF(P11="---","",VLOOKUP(P11,List167834567910231213141516172345674568911[],2,FALSE))</f>
        <v/>
      </c>
      <c r="BN11" s="161" t="str">
        <f>IF(Q11="---","",VLOOKUP(Q11,List167834567910231213141516172345674568911[],2,FALSE))</f>
        <v/>
      </c>
      <c r="BO11" s="161" t="str">
        <f>IF(R11="---","",VLOOKUP(R11,List167834567910231213141516172345674568911[],2,FALSE))</f>
        <v/>
      </c>
      <c r="BP11" s="29" t="s">
        <v>238</v>
      </c>
      <c r="BQ11" s="161" t="str">
        <f>IF(T11="---","",VLOOKUP(T11,List167834567910231213141516172345674568911[],2,FALSE))</f>
        <v/>
      </c>
      <c r="BR11" s="161" t="str">
        <f>IF(U11="---","",VLOOKUP(U11,List167834567910231213141516172345674568911[],2,FALSE))</f>
        <v/>
      </c>
      <c r="BS11" s="161" t="str">
        <f>IF(V11="---","",VLOOKUP(V11,List167834567910231213141516172345674568911[],2,FALSE))</f>
        <v/>
      </c>
      <c r="BT11" s="161" t="str">
        <f>IF(W11="---","",VLOOKUP(W11,List167834567910231213141516172345674568911[],2,FALSE))</f>
        <v/>
      </c>
      <c r="BU11" s="161" t="str">
        <f>IF(X11="---","",VLOOKUP(X11,List167834567910231213141516172345674568911[],2,FALSE))</f>
        <v/>
      </c>
      <c r="BV11" s="161" t="str">
        <f>IF(Y11="---","",VLOOKUP(Y11,List167834567910231213141516172345674568911[],2,FALSE))</f>
        <v/>
      </c>
      <c r="BW11" s="161" t="str">
        <f>IF(Z11="---","",VLOOKUP(Z11,List167834567910231213141516172345674568911[],2,FALSE))</f>
        <v/>
      </c>
      <c r="BX11" s="161" t="str">
        <f>IF(AA11="---","",VLOOKUP(AA11,List167834567910231213141516172345674568911[],2,FALSE))</f>
        <v/>
      </c>
      <c r="BY11" s="161" t="str">
        <f>IF(AB11="---","",VLOOKUP(AB11,List167834567910231213141516172345674568911[],2,FALSE))</f>
        <v/>
      </c>
      <c r="BZ11" s="161" t="str">
        <f>IF(AC11="---","",VLOOKUP(AC11,List167834567910231213141516172345674568911[],2,FALSE))</f>
        <v/>
      </c>
      <c r="CA11" s="8"/>
      <c r="CB11" s="1"/>
      <c r="CC11" s="8"/>
      <c r="CD11" s="1"/>
      <c r="CE11" s="8"/>
      <c r="CF11" s="1"/>
      <c r="CG11" s="8"/>
      <c r="CH11" s="1"/>
      <c r="CI11" s="8"/>
    </row>
    <row r="12" spans="2:87" ht="13.5" customHeight="1" thickBot="1">
      <c r="B12" s="283">
        <v>2</v>
      </c>
      <c r="C12" s="374" t="s">
        <v>120</v>
      </c>
      <c r="D12" s="375"/>
      <c r="E12" s="365" t="s">
        <v>121</v>
      </c>
      <c r="F12" s="198"/>
      <c r="G12" s="199"/>
      <c r="H12" s="367" t="s">
        <v>105</v>
      </c>
      <c r="I12" s="367" t="s">
        <v>105</v>
      </c>
      <c r="J12" s="367" t="s">
        <v>105</v>
      </c>
      <c r="K12" s="367" t="s">
        <v>105</v>
      </c>
      <c r="L12" s="367" t="s">
        <v>105</v>
      </c>
      <c r="M12" s="367" t="s">
        <v>105</v>
      </c>
      <c r="N12" s="25" t="s">
        <v>105</v>
      </c>
      <c r="O12" s="25" t="s">
        <v>105</v>
      </c>
      <c r="P12" s="25" t="s">
        <v>105</v>
      </c>
      <c r="Q12" s="25" t="s">
        <v>105</v>
      </c>
      <c r="R12" s="32" t="s">
        <v>105</v>
      </c>
      <c r="S12" s="1"/>
      <c r="T12" s="367" t="s">
        <v>105</v>
      </c>
      <c r="U12" s="367" t="s">
        <v>105</v>
      </c>
      <c r="V12" s="367" t="s">
        <v>105</v>
      </c>
      <c r="W12" s="367" t="s">
        <v>105</v>
      </c>
      <c r="X12" s="367" t="s">
        <v>105</v>
      </c>
      <c r="Y12" s="371" t="s">
        <v>105</v>
      </c>
      <c r="Z12" s="371" t="s">
        <v>105</v>
      </c>
      <c r="AA12" s="371" t="s">
        <v>105</v>
      </c>
      <c r="AB12" s="371" t="s">
        <v>105</v>
      </c>
      <c r="AC12" s="371" t="s">
        <v>105</v>
      </c>
      <c r="AD12" s="8"/>
      <c r="AE12" s="8"/>
      <c r="AF12" s="27" t="str">
        <f t="shared" si="0"/>
        <v/>
      </c>
      <c r="AG12" s="27" t="str">
        <f t="shared" si="0"/>
        <v/>
      </c>
      <c r="AH12" s="27" t="str">
        <f t="shared" si="0"/>
        <v/>
      </c>
      <c r="AI12" s="27" t="str">
        <f t="shared" si="0"/>
        <v/>
      </c>
      <c r="AJ12" s="27" t="str">
        <f t="shared" si="0"/>
        <v/>
      </c>
      <c r="AK12" s="27" t="str">
        <f t="shared" si="0"/>
        <v/>
      </c>
      <c r="AL12" s="27" t="str">
        <f t="shared" si="0"/>
        <v/>
      </c>
      <c r="AM12" s="27" t="str">
        <f t="shared" si="0"/>
        <v/>
      </c>
      <c r="AN12" s="27" t="str">
        <f t="shared" si="0"/>
        <v/>
      </c>
      <c r="AO12" s="27" t="str">
        <f t="shared" si="0"/>
        <v/>
      </c>
      <c r="AP12" s="1"/>
      <c r="AQ12" s="28"/>
      <c r="AR12" s="29" t="s">
        <v>122</v>
      </c>
      <c r="AS12" s="30" t="str">
        <f t="shared" si="1"/>
        <v>---</v>
      </c>
      <c r="AT12" s="50" t="e">
        <f>VALUE(IF(AS12="---","",VLOOKUP(AS12,List167834567910231213141516172345674568911[],2,FALSE)))</f>
        <v>#VALUE!</v>
      </c>
      <c r="AU12" s="1" t="str">
        <f t="shared" si="2"/>
        <v>---</v>
      </c>
      <c r="AV12" s="1" t="e">
        <f>VALUE(IF(AU12="---","",VLOOKUP(AU12,List167834567910231213141516172345674568911[],2,FALSE)))</f>
        <v>#VALUE!</v>
      </c>
      <c r="AW12" s="1" t="str">
        <f t="shared" si="4"/>
        <v>---</v>
      </c>
      <c r="AX12" s="1" t="str">
        <f t="shared" si="3"/>
        <v>---</v>
      </c>
      <c r="AY12" s="1"/>
      <c r="AZ12" s="1"/>
      <c r="BA12" s="1"/>
      <c r="BB12" s="1"/>
      <c r="BC12" s="1"/>
      <c r="BD12" s="29" t="s">
        <v>122</v>
      </c>
      <c r="BE12" s="161" t="str">
        <f>IF(H12="---","",VLOOKUP(H12,List167834567910231213141516172345674568911[],2,FALSE))</f>
        <v/>
      </c>
      <c r="BF12" s="161" t="str">
        <f>IF(I12="---","",VLOOKUP(I12,List167834567910231213141516172345674568911[],2,FALSE))</f>
        <v/>
      </c>
      <c r="BG12" s="161" t="str">
        <f>IF(J12="---","",VLOOKUP(J12,List167834567910231213141516172345674568911[],2,FALSE))</f>
        <v/>
      </c>
      <c r="BH12" s="161" t="str">
        <f>IF(K12="---","",VLOOKUP(K12,List167834567910231213141516172345674568911[],2,FALSE))</f>
        <v/>
      </c>
      <c r="BI12" s="161" t="str">
        <f>IF(L12="---","",VLOOKUP(L12,List167834567910231213141516172345674568911[],2,FALSE))</f>
        <v/>
      </c>
      <c r="BJ12" s="161" t="str">
        <f>IF(M12="---","",VLOOKUP(M12,List167834567910231213141516172345674568911[],2,FALSE))</f>
        <v/>
      </c>
      <c r="BK12" s="161" t="str">
        <f>IF(N12="---","",VLOOKUP(N12,List167834567910231213141516172345674568911[],2,FALSE))</f>
        <v/>
      </c>
      <c r="BL12" s="161" t="str">
        <f>IF(O12="---","",VLOOKUP(O12,List167834567910231213141516172345674568911[],2,FALSE))</f>
        <v/>
      </c>
      <c r="BM12" s="161" t="str">
        <f>IF(P12="---","",VLOOKUP(P12,List167834567910231213141516172345674568911[],2,FALSE))</f>
        <v/>
      </c>
      <c r="BN12" s="161" t="str">
        <f>IF(Q12="---","",VLOOKUP(Q12,List167834567910231213141516172345674568911[],2,FALSE))</f>
        <v/>
      </c>
      <c r="BO12" s="161" t="str">
        <f>IF(R12="---","",VLOOKUP(R12,List167834567910231213141516172345674568911[],2,FALSE))</f>
        <v/>
      </c>
      <c r="BP12" s="29" t="s">
        <v>122</v>
      </c>
      <c r="BQ12" s="161" t="str">
        <f>IF(T12="---","",VLOOKUP(T12,List167834567910231213141516172345674568911[],2,FALSE))</f>
        <v/>
      </c>
      <c r="BR12" s="161" t="str">
        <f>IF(U12="---","",VLOOKUP(U12,List167834567910231213141516172345674568911[],2,FALSE))</f>
        <v/>
      </c>
      <c r="BS12" s="161" t="str">
        <f>IF(V12="---","",VLOOKUP(V12,List167834567910231213141516172345674568911[],2,FALSE))</f>
        <v/>
      </c>
      <c r="BT12" s="161" t="str">
        <f>IF(W12="---","",VLOOKUP(W12,List167834567910231213141516172345674568911[],2,FALSE))</f>
        <v/>
      </c>
      <c r="BU12" s="161" t="str">
        <f>IF(X12="---","",VLOOKUP(X12,List167834567910231213141516172345674568911[],2,FALSE))</f>
        <v/>
      </c>
      <c r="BV12" s="161" t="str">
        <f>IF(Y12="---","",VLOOKUP(Y12,List167834567910231213141516172345674568911[],2,FALSE))</f>
        <v/>
      </c>
      <c r="BW12" s="161" t="str">
        <f>IF(Z12="---","",VLOOKUP(Z12,List167834567910231213141516172345674568911[],2,FALSE))</f>
        <v/>
      </c>
      <c r="BX12" s="161" t="str">
        <f>IF(AA12="---","",VLOOKUP(AA12,List167834567910231213141516172345674568911[],2,FALSE))</f>
        <v/>
      </c>
      <c r="BY12" s="161" t="str">
        <f>IF(AB12="---","",VLOOKUP(AB12,List167834567910231213141516172345674568911[],2,FALSE))</f>
        <v/>
      </c>
      <c r="BZ12" s="161" t="str">
        <f>IF(AC12="---","",VLOOKUP(AC12,List167834567910231213141516172345674568911[],2,FALSE))</f>
        <v/>
      </c>
      <c r="CA12" s="8"/>
      <c r="CB12" s="1"/>
      <c r="CC12" s="8"/>
      <c r="CD12" s="1"/>
      <c r="CE12" s="8"/>
      <c r="CF12" s="1"/>
      <c r="CG12" s="8"/>
      <c r="CH12" s="1"/>
      <c r="CI12" s="8"/>
    </row>
    <row r="13" spans="2:87" ht="13.5" customHeight="1" thickBot="1">
      <c r="B13" s="283"/>
      <c r="C13" s="374"/>
      <c r="D13" s="375"/>
      <c r="E13" s="365" t="s">
        <v>123</v>
      </c>
      <c r="F13" s="198"/>
      <c r="G13" s="199"/>
      <c r="H13" s="367" t="s">
        <v>105</v>
      </c>
      <c r="I13" s="367" t="s">
        <v>105</v>
      </c>
      <c r="J13" s="367" t="s">
        <v>105</v>
      </c>
      <c r="K13" s="367" t="s">
        <v>105</v>
      </c>
      <c r="L13" s="367" t="s">
        <v>105</v>
      </c>
      <c r="M13" s="367" t="s">
        <v>105</v>
      </c>
      <c r="N13" s="25" t="s">
        <v>105</v>
      </c>
      <c r="O13" s="25" t="s">
        <v>105</v>
      </c>
      <c r="P13" s="25" t="s">
        <v>105</v>
      </c>
      <c r="Q13" s="25" t="s">
        <v>105</v>
      </c>
      <c r="R13" s="32" t="s">
        <v>105</v>
      </c>
      <c r="S13" s="1"/>
      <c r="T13" s="367" t="s">
        <v>105</v>
      </c>
      <c r="U13" s="367" t="s">
        <v>105</v>
      </c>
      <c r="V13" s="367" t="s">
        <v>105</v>
      </c>
      <c r="W13" s="367" t="s">
        <v>105</v>
      </c>
      <c r="X13" s="367" t="s">
        <v>105</v>
      </c>
      <c r="Y13" s="371" t="s">
        <v>105</v>
      </c>
      <c r="Z13" s="371" t="s">
        <v>105</v>
      </c>
      <c r="AA13" s="371" t="s">
        <v>105</v>
      </c>
      <c r="AB13" s="371" t="s">
        <v>105</v>
      </c>
      <c r="AC13" s="371" t="s">
        <v>105</v>
      </c>
      <c r="AD13" s="8"/>
      <c r="AE13" s="8"/>
      <c r="AF13" s="27" t="str">
        <f t="shared" si="0"/>
        <v/>
      </c>
      <c r="AG13" s="27" t="str">
        <f t="shared" si="0"/>
        <v/>
      </c>
      <c r="AH13" s="27" t="str">
        <f t="shared" si="0"/>
        <v/>
      </c>
      <c r="AI13" s="27" t="str">
        <f t="shared" si="0"/>
        <v/>
      </c>
      <c r="AJ13" s="27" t="str">
        <f t="shared" si="0"/>
        <v/>
      </c>
      <c r="AK13" s="27" t="str">
        <f t="shared" si="0"/>
        <v/>
      </c>
      <c r="AL13" s="27" t="str">
        <f t="shared" si="0"/>
        <v/>
      </c>
      <c r="AM13" s="27" t="str">
        <f t="shared" si="0"/>
        <v/>
      </c>
      <c r="AN13" s="27" t="str">
        <f t="shared" si="0"/>
        <v/>
      </c>
      <c r="AO13" s="27" t="str">
        <f t="shared" si="0"/>
        <v/>
      </c>
      <c r="AP13" s="1"/>
      <c r="AQ13" s="28"/>
      <c r="AR13" s="29" t="s">
        <v>124</v>
      </c>
      <c r="AS13" s="30" t="str">
        <f t="shared" si="1"/>
        <v>---</v>
      </c>
      <c r="AT13" s="50" t="e">
        <f>VALUE(IF(AS13="---","",VLOOKUP(AS13,List167834567910231213141516172345674568911[],2,FALSE)))</f>
        <v>#VALUE!</v>
      </c>
      <c r="AU13" s="1" t="str">
        <f t="shared" si="2"/>
        <v>---</v>
      </c>
      <c r="AV13" s="1" t="e">
        <f>VALUE(IF(AU13="---","",VLOOKUP(AU13,List167834567910231213141516172345674568911[],2,FALSE)))</f>
        <v>#VALUE!</v>
      </c>
      <c r="AW13" s="1" t="str">
        <f t="shared" si="4"/>
        <v>---</v>
      </c>
      <c r="AX13" s="1" t="str">
        <f t="shared" si="3"/>
        <v>---</v>
      </c>
      <c r="AY13" s="1"/>
      <c r="AZ13" s="1"/>
      <c r="BA13" s="1"/>
      <c r="BB13" s="1"/>
      <c r="BC13" s="1"/>
      <c r="BD13" s="29" t="s">
        <v>124</v>
      </c>
      <c r="BE13" s="161" t="str">
        <f>IF(H13="---","",VLOOKUP(H13,List167834567910231213141516172345674568911[],2,FALSE))</f>
        <v/>
      </c>
      <c r="BF13" s="161" t="str">
        <f>IF(I13="---","",VLOOKUP(I13,List167834567910231213141516172345674568911[],2,FALSE))</f>
        <v/>
      </c>
      <c r="BG13" s="161" t="str">
        <f>IF(J13="---","",VLOOKUP(J13,List167834567910231213141516172345674568911[],2,FALSE))</f>
        <v/>
      </c>
      <c r="BH13" s="161" t="str">
        <f>IF(K13="---","",VLOOKUP(K13,List167834567910231213141516172345674568911[],2,FALSE))</f>
        <v/>
      </c>
      <c r="BI13" s="161" t="str">
        <f>IF(L13="---","",VLOOKUP(L13,List167834567910231213141516172345674568911[],2,FALSE))</f>
        <v/>
      </c>
      <c r="BJ13" s="161" t="str">
        <f>IF(M13="---","",VLOOKUP(M13,List167834567910231213141516172345674568911[],2,FALSE))</f>
        <v/>
      </c>
      <c r="BK13" s="161" t="str">
        <f>IF(N13="---","",VLOOKUP(N13,List167834567910231213141516172345674568911[],2,FALSE))</f>
        <v/>
      </c>
      <c r="BL13" s="161" t="str">
        <f>IF(O13="---","",VLOOKUP(O13,List167834567910231213141516172345674568911[],2,FALSE))</f>
        <v/>
      </c>
      <c r="BM13" s="161" t="str">
        <f>IF(P13="---","",VLOOKUP(P13,List167834567910231213141516172345674568911[],2,FALSE))</f>
        <v/>
      </c>
      <c r="BN13" s="161" t="str">
        <f>IF(Q13="---","",VLOOKUP(Q13,List167834567910231213141516172345674568911[],2,FALSE))</f>
        <v/>
      </c>
      <c r="BO13" s="161" t="str">
        <f>IF(R13="---","",VLOOKUP(R13,List167834567910231213141516172345674568911[],2,FALSE))</f>
        <v/>
      </c>
      <c r="BP13" s="29" t="s">
        <v>124</v>
      </c>
      <c r="BQ13" s="161" t="str">
        <f>IF(T13="---","",VLOOKUP(T13,List167834567910231213141516172345674568911[],2,FALSE))</f>
        <v/>
      </c>
      <c r="BR13" s="161" t="str">
        <f>IF(U13="---","",VLOOKUP(U13,List167834567910231213141516172345674568911[],2,FALSE))</f>
        <v/>
      </c>
      <c r="BS13" s="161" t="str">
        <f>IF(V13="---","",VLOOKUP(V13,List167834567910231213141516172345674568911[],2,FALSE))</f>
        <v/>
      </c>
      <c r="BT13" s="161" t="str">
        <f>IF(W13="---","",VLOOKUP(W13,List167834567910231213141516172345674568911[],2,FALSE))</f>
        <v/>
      </c>
      <c r="BU13" s="161" t="str">
        <f>IF(X13="---","",VLOOKUP(X13,List167834567910231213141516172345674568911[],2,FALSE))</f>
        <v/>
      </c>
      <c r="BV13" s="161" t="str">
        <f>IF(Y13="---","",VLOOKUP(Y13,List167834567910231213141516172345674568911[],2,FALSE))</f>
        <v/>
      </c>
      <c r="BW13" s="161" t="str">
        <f>IF(Z13="---","",VLOOKUP(Z13,List167834567910231213141516172345674568911[],2,FALSE))</f>
        <v/>
      </c>
      <c r="BX13" s="161" t="str">
        <f>IF(AA13="---","",VLOOKUP(AA13,List167834567910231213141516172345674568911[],2,FALSE))</f>
        <v/>
      </c>
      <c r="BY13" s="161" t="str">
        <f>IF(AB13="---","",VLOOKUP(AB13,List167834567910231213141516172345674568911[],2,FALSE))</f>
        <v/>
      </c>
      <c r="BZ13" s="161" t="str">
        <f>IF(AC13="---","",VLOOKUP(AC13,List167834567910231213141516172345674568911[],2,FALSE))</f>
        <v/>
      </c>
      <c r="CA13" s="8"/>
      <c r="CB13" s="1"/>
      <c r="CC13" s="8"/>
      <c r="CD13" s="1"/>
      <c r="CE13" s="8"/>
      <c r="CF13" s="1"/>
      <c r="CG13" s="8"/>
      <c r="CH13" s="1"/>
      <c r="CI13" s="8"/>
    </row>
    <row r="14" spans="2:87" ht="13.5" customHeight="1" thickBot="1">
      <c r="B14" s="283"/>
      <c r="C14" s="374"/>
      <c r="D14" s="375"/>
      <c r="E14" s="365" t="s">
        <v>125</v>
      </c>
      <c r="F14" s="198"/>
      <c r="G14" s="199"/>
      <c r="H14" s="367" t="s">
        <v>105</v>
      </c>
      <c r="I14" s="367" t="s">
        <v>105</v>
      </c>
      <c r="J14" s="367" t="s">
        <v>105</v>
      </c>
      <c r="K14" s="367" t="s">
        <v>105</v>
      </c>
      <c r="L14" s="367" t="s">
        <v>105</v>
      </c>
      <c r="M14" s="367" t="s">
        <v>105</v>
      </c>
      <c r="N14" s="25" t="s">
        <v>105</v>
      </c>
      <c r="O14" s="25" t="s">
        <v>105</v>
      </c>
      <c r="P14" s="25" t="s">
        <v>105</v>
      </c>
      <c r="Q14" s="25" t="s">
        <v>105</v>
      </c>
      <c r="R14" s="32" t="s">
        <v>105</v>
      </c>
      <c r="S14" s="1"/>
      <c r="T14" s="367" t="s">
        <v>105</v>
      </c>
      <c r="U14" s="367" t="s">
        <v>105</v>
      </c>
      <c r="V14" s="367" t="s">
        <v>105</v>
      </c>
      <c r="W14" s="367" t="s">
        <v>105</v>
      </c>
      <c r="X14" s="367" t="s">
        <v>105</v>
      </c>
      <c r="Y14" s="371" t="s">
        <v>105</v>
      </c>
      <c r="Z14" s="371" t="s">
        <v>105</v>
      </c>
      <c r="AA14" s="371" t="s">
        <v>105</v>
      </c>
      <c r="AB14" s="371" t="s">
        <v>105</v>
      </c>
      <c r="AC14" s="371" t="s">
        <v>105</v>
      </c>
      <c r="AD14" s="8"/>
      <c r="AE14" s="8"/>
      <c r="AF14" s="27" t="str">
        <f t="shared" si="0"/>
        <v/>
      </c>
      <c r="AG14" s="27" t="str">
        <f t="shared" si="0"/>
        <v/>
      </c>
      <c r="AH14" s="27" t="str">
        <f t="shared" si="0"/>
        <v/>
      </c>
      <c r="AI14" s="27" t="str">
        <f t="shared" si="0"/>
        <v/>
      </c>
      <c r="AJ14" s="27" t="str">
        <f t="shared" si="0"/>
        <v/>
      </c>
      <c r="AK14" s="27" t="str">
        <f t="shared" si="0"/>
        <v/>
      </c>
      <c r="AL14" s="27" t="str">
        <f t="shared" si="0"/>
        <v/>
      </c>
      <c r="AM14" s="27" t="str">
        <f t="shared" si="0"/>
        <v/>
      </c>
      <c r="AN14" s="27" t="str">
        <f t="shared" si="0"/>
        <v/>
      </c>
      <c r="AO14" s="27" t="str">
        <f t="shared" si="0"/>
        <v/>
      </c>
      <c r="AP14" s="1"/>
      <c r="AQ14" s="28"/>
      <c r="AR14" s="29" t="s">
        <v>126</v>
      </c>
      <c r="AS14" s="30" t="str">
        <f t="shared" si="1"/>
        <v>---</v>
      </c>
      <c r="AT14" s="50" t="e">
        <f>VALUE(IF(AS14="---","",VLOOKUP(AS14,List167834567910231213141516172345674568911[],2,FALSE)))</f>
        <v>#VALUE!</v>
      </c>
      <c r="AU14" s="1" t="str">
        <f t="shared" si="2"/>
        <v>---</v>
      </c>
      <c r="AV14" s="1" t="e">
        <f>VALUE(IF(AU14="---","",VLOOKUP(AU14,List167834567910231213141516172345674568911[],2,FALSE)))</f>
        <v>#VALUE!</v>
      </c>
      <c r="AW14" s="1" t="str">
        <f t="shared" si="4"/>
        <v>---</v>
      </c>
      <c r="AX14" s="1" t="str">
        <f t="shared" si="3"/>
        <v>---</v>
      </c>
      <c r="AY14" s="1"/>
      <c r="AZ14" s="1"/>
      <c r="BA14" s="1"/>
      <c r="BB14" s="1"/>
      <c r="BC14" s="1"/>
      <c r="BD14" s="29" t="s">
        <v>126</v>
      </c>
      <c r="BE14" s="161" t="str">
        <f>IF(H14="---","",VLOOKUP(H14,List167834567910231213141516172345674568911[],2,FALSE))</f>
        <v/>
      </c>
      <c r="BF14" s="161" t="str">
        <f>IF(I14="---","",VLOOKUP(I14,List167834567910231213141516172345674568911[],2,FALSE))</f>
        <v/>
      </c>
      <c r="BG14" s="161" t="str">
        <f>IF(J14="---","",VLOOKUP(J14,List167834567910231213141516172345674568911[],2,FALSE))</f>
        <v/>
      </c>
      <c r="BH14" s="161" t="str">
        <f>IF(K14="---","",VLOOKUP(K14,List167834567910231213141516172345674568911[],2,FALSE))</f>
        <v/>
      </c>
      <c r="BI14" s="161" t="str">
        <f>IF(L14="---","",VLOOKUP(L14,List167834567910231213141516172345674568911[],2,FALSE))</f>
        <v/>
      </c>
      <c r="BJ14" s="161" t="str">
        <f>IF(M14="---","",VLOOKUP(M14,List167834567910231213141516172345674568911[],2,FALSE))</f>
        <v/>
      </c>
      <c r="BK14" s="161" t="str">
        <f>IF(N14="---","",VLOOKUP(N14,List167834567910231213141516172345674568911[],2,FALSE))</f>
        <v/>
      </c>
      <c r="BL14" s="161" t="str">
        <f>IF(O14="---","",VLOOKUP(O14,List167834567910231213141516172345674568911[],2,FALSE))</f>
        <v/>
      </c>
      <c r="BM14" s="161" t="str">
        <f>IF(P14="---","",VLOOKUP(P14,List167834567910231213141516172345674568911[],2,FALSE))</f>
        <v/>
      </c>
      <c r="BN14" s="161" t="str">
        <f>IF(Q14="---","",VLOOKUP(Q14,List167834567910231213141516172345674568911[],2,FALSE))</f>
        <v/>
      </c>
      <c r="BO14" s="161" t="str">
        <f>IF(R14="---","",VLOOKUP(R14,List167834567910231213141516172345674568911[],2,FALSE))</f>
        <v/>
      </c>
      <c r="BP14" s="29" t="s">
        <v>126</v>
      </c>
      <c r="BQ14" s="161" t="str">
        <f>IF(T14="---","",VLOOKUP(T14,List167834567910231213141516172345674568911[],2,FALSE))</f>
        <v/>
      </c>
      <c r="BR14" s="161" t="str">
        <f>IF(U14="---","",VLOOKUP(U14,List167834567910231213141516172345674568911[],2,FALSE))</f>
        <v/>
      </c>
      <c r="BS14" s="161" t="str">
        <f>IF(V14="---","",VLOOKUP(V14,List167834567910231213141516172345674568911[],2,FALSE))</f>
        <v/>
      </c>
      <c r="BT14" s="161" t="str">
        <f>IF(W14="---","",VLOOKUP(W14,List167834567910231213141516172345674568911[],2,FALSE))</f>
        <v/>
      </c>
      <c r="BU14" s="161" t="str">
        <f>IF(X14="---","",VLOOKUP(X14,List167834567910231213141516172345674568911[],2,FALSE))</f>
        <v/>
      </c>
      <c r="BV14" s="161" t="str">
        <f>IF(Y14="---","",VLOOKUP(Y14,List167834567910231213141516172345674568911[],2,FALSE))</f>
        <v/>
      </c>
      <c r="BW14" s="161" t="str">
        <f>IF(Z14="---","",VLOOKUP(Z14,List167834567910231213141516172345674568911[],2,FALSE))</f>
        <v/>
      </c>
      <c r="BX14" s="161" t="str">
        <f>IF(AA14="---","",VLOOKUP(AA14,List167834567910231213141516172345674568911[],2,FALSE))</f>
        <v/>
      </c>
      <c r="BY14" s="161" t="str">
        <f>IF(AB14="---","",VLOOKUP(AB14,List167834567910231213141516172345674568911[],2,FALSE))</f>
        <v/>
      </c>
      <c r="BZ14" s="161" t="str">
        <f>IF(AC14="---","",VLOOKUP(AC14,List167834567910231213141516172345674568911[],2,FALSE))</f>
        <v/>
      </c>
      <c r="CA14" s="8"/>
      <c r="CB14" s="1"/>
      <c r="CC14" s="8"/>
      <c r="CD14" s="1"/>
      <c r="CE14" s="8"/>
      <c r="CF14" s="1"/>
      <c r="CG14" s="8"/>
      <c r="CH14" s="1"/>
      <c r="CI14" s="8"/>
    </row>
    <row r="15" spans="2:87" ht="13.5" customHeight="1" thickBot="1">
      <c r="B15" s="283"/>
      <c r="C15" s="287" t="s">
        <v>127</v>
      </c>
      <c r="D15" s="288"/>
      <c r="E15" s="198" t="s">
        <v>128</v>
      </c>
      <c r="F15" s="198"/>
      <c r="G15" s="199"/>
      <c r="H15" s="367" t="s">
        <v>105</v>
      </c>
      <c r="I15" s="367" t="s">
        <v>105</v>
      </c>
      <c r="J15" s="367" t="s">
        <v>105</v>
      </c>
      <c r="K15" s="367" t="s">
        <v>105</v>
      </c>
      <c r="L15" s="367" t="s">
        <v>105</v>
      </c>
      <c r="M15" s="367" t="s">
        <v>105</v>
      </c>
      <c r="N15" s="25" t="s">
        <v>105</v>
      </c>
      <c r="O15" s="25" t="s">
        <v>105</v>
      </c>
      <c r="P15" s="25" t="s">
        <v>105</v>
      </c>
      <c r="Q15" s="25" t="s">
        <v>105</v>
      </c>
      <c r="R15" s="32" t="s">
        <v>105</v>
      </c>
      <c r="S15" s="1"/>
      <c r="T15" s="367" t="s">
        <v>105</v>
      </c>
      <c r="U15" s="367" t="s">
        <v>105</v>
      </c>
      <c r="V15" s="367" t="s">
        <v>105</v>
      </c>
      <c r="W15" s="367" t="s">
        <v>105</v>
      </c>
      <c r="X15" s="367" t="s">
        <v>105</v>
      </c>
      <c r="Y15" s="371" t="s">
        <v>105</v>
      </c>
      <c r="Z15" s="371" t="s">
        <v>105</v>
      </c>
      <c r="AA15" s="371" t="s">
        <v>105</v>
      </c>
      <c r="AB15" s="371" t="s">
        <v>105</v>
      </c>
      <c r="AC15" s="371" t="s">
        <v>105</v>
      </c>
      <c r="AD15" s="8"/>
      <c r="AE15" s="8"/>
      <c r="AF15" s="27" t="str">
        <f t="shared" si="0"/>
        <v/>
      </c>
      <c r="AG15" s="27" t="str">
        <f t="shared" si="0"/>
        <v/>
      </c>
      <c r="AH15" s="27" t="str">
        <f t="shared" si="0"/>
        <v/>
      </c>
      <c r="AI15" s="27" t="str">
        <f t="shared" si="0"/>
        <v/>
      </c>
      <c r="AJ15" s="27" t="str">
        <f t="shared" si="0"/>
        <v/>
      </c>
      <c r="AK15" s="27" t="str">
        <f t="shared" si="0"/>
        <v/>
      </c>
      <c r="AL15" s="27" t="str">
        <f t="shared" si="0"/>
        <v/>
      </c>
      <c r="AM15" s="27" t="str">
        <f t="shared" si="0"/>
        <v/>
      </c>
      <c r="AN15" s="27" t="str">
        <f t="shared" si="0"/>
        <v/>
      </c>
      <c r="AO15" s="27" t="str">
        <f t="shared" si="0"/>
        <v/>
      </c>
      <c r="AP15" s="1"/>
      <c r="AQ15" s="28"/>
      <c r="AR15" s="29" t="s">
        <v>129</v>
      </c>
      <c r="AS15" s="30" t="str">
        <f t="shared" si="1"/>
        <v>---</v>
      </c>
      <c r="AT15" s="50" t="e">
        <f>VALUE(IF(AS15="---","",VLOOKUP(AS15,List167834567910231213141516172345674568911[],2,FALSE)))</f>
        <v>#VALUE!</v>
      </c>
      <c r="AU15" s="1" t="str">
        <f t="shared" si="2"/>
        <v>---</v>
      </c>
      <c r="AV15" s="1" t="e">
        <f>VALUE(IF(AU15="---","",VLOOKUP(AU15,List167834567910231213141516172345674568911[],2,FALSE)))</f>
        <v>#VALUE!</v>
      </c>
      <c r="AW15" s="1" t="str">
        <f t="shared" si="4"/>
        <v>---</v>
      </c>
      <c r="AX15" s="1" t="str">
        <f t="shared" si="3"/>
        <v>---</v>
      </c>
      <c r="AY15" s="1"/>
      <c r="AZ15" s="1"/>
      <c r="BA15" s="1"/>
      <c r="BB15" s="1"/>
      <c r="BC15" s="1"/>
      <c r="BD15" s="29" t="s">
        <v>129</v>
      </c>
      <c r="BE15" s="161" t="str">
        <f>IF(H15="---","",VLOOKUP(H15,List167834567910231213141516172345674568911[],2,FALSE))</f>
        <v/>
      </c>
      <c r="BF15" s="161" t="str">
        <f>IF(I15="---","",VLOOKUP(I15,List167834567910231213141516172345674568911[],2,FALSE))</f>
        <v/>
      </c>
      <c r="BG15" s="161" t="str">
        <f>IF(J15="---","",VLOOKUP(J15,List167834567910231213141516172345674568911[],2,FALSE))</f>
        <v/>
      </c>
      <c r="BH15" s="161" t="str">
        <f>IF(K15="---","",VLOOKUP(K15,List167834567910231213141516172345674568911[],2,FALSE))</f>
        <v/>
      </c>
      <c r="BI15" s="161" t="str">
        <f>IF(L15="---","",VLOOKUP(L15,List167834567910231213141516172345674568911[],2,FALSE))</f>
        <v/>
      </c>
      <c r="BJ15" s="161" t="str">
        <f>IF(M15="---","",VLOOKUP(M15,List167834567910231213141516172345674568911[],2,FALSE))</f>
        <v/>
      </c>
      <c r="BK15" s="161" t="str">
        <f>IF(N15="---","",VLOOKUP(N15,List167834567910231213141516172345674568911[],2,FALSE))</f>
        <v/>
      </c>
      <c r="BL15" s="161" t="str">
        <f>IF(O15="---","",VLOOKUP(O15,List167834567910231213141516172345674568911[],2,FALSE))</f>
        <v/>
      </c>
      <c r="BM15" s="161" t="str">
        <f>IF(P15="---","",VLOOKUP(P15,List167834567910231213141516172345674568911[],2,FALSE))</f>
        <v/>
      </c>
      <c r="BN15" s="161" t="str">
        <f>IF(Q15="---","",VLOOKUP(Q15,List167834567910231213141516172345674568911[],2,FALSE))</f>
        <v/>
      </c>
      <c r="BO15" s="161" t="str">
        <f>IF(R15="---","",VLOOKUP(R15,List167834567910231213141516172345674568911[],2,FALSE))</f>
        <v/>
      </c>
      <c r="BP15" s="29" t="s">
        <v>129</v>
      </c>
      <c r="BQ15" s="161" t="str">
        <f>IF(T15="---","",VLOOKUP(T15,List167834567910231213141516172345674568911[],2,FALSE))</f>
        <v/>
      </c>
      <c r="BR15" s="161" t="str">
        <f>IF(U15="---","",VLOOKUP(U15,List167834567910231213141516172345674568911[],2,FALSE))</f>
        <v/>
      </c>
      <c r="BS15" s="161" t="str">
        <f>IF(V15="---","",VLOOKUP(V15,List167834567910231213141516172345674568911[],2,FALSE))</f>
        <v/>
      </c>
      <c r="BT15" s="161" t="str">
        <f>IF(W15="---","",VLOOKUP(W15,List167834567910231213141516172345674568911[],2,FALSE))</f>
        <v/>
      </c>
      <c r="BU15" s="161" t="str">
        <f>IF(X15="---","",VLOOKUP(X15,List167834567910231213141516172345674568911[],2,FALSE))</f>
        <v/>
      </c>
      <c r="BV15" s="161" t="str">
        <f>IF(Y15="---","",VLOOKUP(Y15,List167834567910231213141516172345674568911[],2,FALSE))</f>
        <v/>
      </c>
      <c r="BW15" s="161" t="str">
        <f>IF(Z15="---","",VLOOKUP(Z15,List167834567910231213141516172345674568911[],2,FALSE))</f>
        <v/>
      </c>
      <c r="BX15" s="161" t="str">
        <f>IF(AA15="---","",VLOOKUP(AA15,List167834567910231213141516172345674568911[],2,FALSE))</f>
        <v/>
      </c>
      <c r="BY15" s="161" t="str">
        <f>IF(AB15="---","",VLOOKUP(AB15,List167834567910231213141516172345674568911[],2,FALSE))</f>
        <v/>
      </c>
      <c r="BZ15" s="161" t="str">
        <f>IF(AC15="---","",VLOOKUP(AC15,List167834567910231213141516172345674568911[],2,FALSE))</f>
        <v/>
      </c>
      <c r="CA15" s="8"/>
      <c r="CB15" s="1"/>
      <c r="CC15" s="8"/>
      <c r="CD15" s="1"/>
      <c r="CE15" s="8"/>
      <c r="CF15" s="1"/>
      <c r="CG15" s="8"/>
      <c r="CH15" s="1"/>
      <c r="CI15" s="8"/>
    </row>
    <row r="16" spans="2:87" ht="13.5" customHeight="1" thickBot="1">
      <c r="B16" s="283"/>
      <c r="C16" s="287"/>
      <c r="D16" s="288"/>
      <c r="E16" s="198" t="s">
        <v>130</v>
      </c>
      <c r="F16" s="198"/>
      <c r="G16" s="199"/>
      <c r="H16" s="367" t="s">
        <v>105</v>
      </c>
      <c r="I16" s="367" t="s">
        <v>105</v>
      </c>
      <c r="J16" s="367" t="s">
        <v>105</v>
      </c>
      <c r="K16" s="367" t="s">
        <v>105</v>
      </c>
      <c r="L16" s="367" t="s">
        <v>105</v>
      </c>
      <c r="M16" s="367" t="s">
        <v>105</v>
      </c>
      <c r="N16" s="25" t="s">
        <v>105</v>
      </c>
      <c r="O16" s="25" t="s">
        <v>105</v>
      </c>
      <c r="P16" s="25" t="s">
        <v>105</v>
      </c>
      <c r="Q16" s="25" t="s">
        <v>105</v>
      </c>
      <c r="R16" s="32" t="s">
        <v>105</v>
      </c>
      <c r="S16" s="1"/>
      <c r="T16" s="367" t="s">
        <v>105</v>
      </c>
      <c r="U16" s="367" t="s">
        <v>105</v>
      </c>
      <c r="V16" s="367" t="s">
        <v>105</v>
      </c>
      <c r="W16" s="367" t="s">
        <v>105</v>
      </c>
      <c r="X16" s="367" t="s">
        <v>105</v>
      </c>
      <c r="Y16" s="371" t="s">
        <v>105</v>
      </c>
      <c r="Z16" s="371" t="s">
        <v>105</v>
      </c>
      <c r="AA16" s="371" t="s">
        <v>105</v>
      </c>
      <c r="AB16" s="371" t="s">
        <v>105</v>
      </c>
      <c r="AC16" s="371" t="s">
        <v>105</v>
      </c>
      <c r="AD16" s="8"/>
      <c r="AE16" s="8"/>
      <c r="AF16" s="27" t="str">
        <f t="shared" si="0"/>
        <v/>
      </c>
      <c r="AG16" s="27" t="str">
        <f t="shared" si="0"/>
        <v/>
      </c>
      <c r="AH16" s="27" t="str">
        <f t="shared" si="0"/>
        <v/>
      </c>
      <c r="AI16" s="27" t="str">
        <f t="shared" si="0"/>
        <v/>
      </c>
      <c r="AJ16" s="27" t="str">
        <f t="shared" si="0"/>
        <v/>
      </c>
      <c r="AK16" s="27" t="str">
        <f t="shared" si="0"/>
        <v/>
      </c>
      <c r="AL16" s="27" t="str">
        <f t="shared" si="0"/>
        <v/>
      </c>
      <c r="AM16" s="27" t="str">
        <f t="shared" si="0"/>
        <v/>
      </c>
      <c r="AN16" s="27" t="str">
        <f t="shared" si="0"/>
        <v/>
      </c>
      <c r="AO16" s="27" t="str">
        <f t="shared" si="0"/>
        <v/>
      </c>
      <c r="AP16" s="1"/>
      <c r="AQ16" s="28"/>
      <c r="AR16" s="29" t="s">
        <v>131</v>
      </c>
      <c r="AS16" s="30" t="str">
        <f t="shared" si="1"/>
        <v>---</v>
      </c>
      <c r="AT16" s="50" t="e">
        <f>VALUE(IF(AS16="---","",VLOOKUP(AS16,List167834567910231213141516172345674568911[],2,FALSE)))</f>
        <v>#VALUE!</v>
      </c>
      <c r="AU16" s="1" t="str">
        <f t="shared" si="2"/>
        <v>---</v>
      </c>
      <c r="AV16" s="1" t="e">
        <f>VALUE(IF(AU16="---","",VLOOKUP(AU16,List167834567910231213141516172345674568911[],2,FALSE)))</f>
        <v>#VALUE!</v>
      </c>
      <c r="AW16" s="1" t="str">
        <f t="shared" si="4"/>
        <v>---</v>
      </c>
      <c r="AX16" s="1" t="str">
        <f t="shared" si="3"/>
        <v>---</v>
      </c>
      <c r="AY16" s="1"/>
      <c r="AZ16" s="1"/>
      <c r="BA16" s="1"/>
      <c r="BB16" s="1"/>
      <c r="BC16" s="1"/>
      <c r="BD16" s="29" t="s">
        <v>131</v>
      </c>
      <c r="BE16" s="161" t="str">
        <f>IF(H16="---","",VLOOKUP(H16,List167834567910231213141516172345674568911[],2,FALSE))</f>
        <v/>
      </c>
      <c r="BF16" s="161" t="str">
        <f>IF(I16="---","",VLOOKUP(I16,List167834567910231213141516172345674568911[],2,FALSE))</f>
        <v/>
      </c>
      <c r="BG16" s="161" t="str">
        <f>IF(J16="---","",VLOOKUP(J16,List167834567910231213141516172345674568911[],2,FALSE))</f>
        <v/>
      </c>
      <c r="BH16" s="161" t="str">
        <f>IF(K16="---","",VLOOKUP(K16,List167834567910231213141516172345674568911[],2,FALSE))</f>
        <v/>
      </c>
      <c r="BI16" s="161" t="str">
        <f>IF(L16="---","",VLOOKUP(L16,List167834567910231213141516172345674568911[],2,FALSE))</f>
        <v/>
      </c>
      <c r="BJ16" s="161" t="str">
        <f>IF(M16="---","",VLOOKUP(M16,List167834567910231213141516172345674568911[],2,FALSE))</f>
        <v/>
      </c>
      <c r="BK16" s="161" t="str">
        <f>IF(N16="---","",VLOOKUP(N16,List167834567910231213141516172345674568911[],2,FALSE))</f>
        <v/>
      </c>
      <c r="BL16" s="161" t="str">
        <f>IF(O16="---","",VLOOKUP(O16,List167834567910231213141516172345674568911[],2,FALSE))</f>
        <v/>
      </c>
      <c r="BM16" s="161" t="str">
        <f>IF(P16="---","",VLOOKUP(P16,List167834567910231213141516172345674568911[],2,FALSE))</f>
        <v/>
      </c>
      <c r="BN16" s="161" t="str">
        <f>IF(Q16="---","",VLOOKUP(Q16,List167834567910231213141516172345674568911[],2,FALSE))</f>
        <v/>
      </c>
      <c r="BO16" s="161" t="str">
        <f>IF(R16="---","",VLOOKUP(R16,List167834567910231213141516172345674568911[],2,FALSE))</f>
        <v/>
      </c>
      <c r="BP16" s="29" t="s">
        <v>131</v>
      </c>
      <c r="BQ16" s="161" t="str">
        <f>IF(T16="---","",VLOOKUP(T16,List167834567910231213141516172345674568911[],2,FALSE))</f>
        <v/>
      </c>
      <c r="BR16" s="161" t="str">
        <f>IF(U16="---","",VLOOKUP(U16,List167834567910231213141516172345674568911[],2,FALSE))</f>
        <v/>
      </c>
      <c r="BS16" s="161" t="str">
        <f>IF(V16="---","",VLOOKUP(V16,List167834567910231213141516172345674568911[],2,FALSE))</f>
        <v/>
      </c>
      <c r="BT16" s="161" t="str">
        <f>IF(W16="---","",VLOOKUP(W16,List167834567910231213141516172345674568911[],2,FALSE))</f>
        <v/>
      </c>
      <c r="BU16" s="161" t="str">
        <f>IF(X16="---","",VLOOKUP(X16,List167834567910231213141516172345674568911[],2,FALSE))</f>
        <v/>
      </c>
      <c r="BV16" s="161" t="str">
        <f>IF(Y16="---","",VLOOKUP(Y16,List167834567910231213141516172345674568911[],2,FALSE))</f>
        <v/>
      </c>
      <c r="BW16" s="161" t="str">
        <f>IF(Z16="---","",VLOOKUP(Z16,List167834567910231213141516172345674568911[],2,FALSE))</f>
        <v/>
      </c>
      <c r="BX16" s="161" t="str">
        <f>IF(AA16="---","",VLOOKUP(AA16,List167834567910231213141516172345674568911[],2,FALSE))</f>
        <v/>
      </c>
      <c r="BY16" s="161" t="str">
        <f>IF(AB16="---","",VLOOKUP(AB16,List167834567910231213141516172345674568911[],2,FALSE))</f>
        <v/>
      </c>
      <c r="BZ16" s="161" t="str">
        <f>IF(AC16="---","",VLOOKUP(AC16,List167834567910231213141516172345674568911[],2,FALSE))</f>
        <v/>
      </c>
      <c r="CA16" s="8"/>
      <c r="CB16" s="1"/>
      <c r="CC16" s="8"/>
      <c r="CD16" s="1"/>
      <c r="CE16" s="8"/>
      <c r="CF16" s="1"/>
      <c r="CG16" s="8"/>
      <c r="CH16" s="1"/>
      <c r="CI16" s="8"/>
    </row>
    <row r="17" spans="2:86" s="211" customFormat="1" ht="13.5" customHeight="1" thickBot="1">
      <c r="B17" s="283"/>
      <c r="C17" s="287"/>
      <c r="D17" s="288"/>
      <c r="E17" s="198" t="s">
        <v>132</v>
      </c>
      <c r="F17" s="198"/>
      <c r="G17" s="199"/>
      <c r="H17" s="367" t="s">
        <v>105</v>
      </c>
      <c r="I17" s="367" t="s">
        <v>105</v>
      </c>
      <c r="J17" s="367" t="s">
        <v>105</v>
      </c>
      <c r="K17" s="367" t="s">
        <v>105</v>
      </c>
      <c r="L17" s="367" t="s">
        <v>105</v>
      </c>
      <c r="M17" s="367" t="s">
        <v>105</v>
      </c>
      <c r="N17" s="25" t="s">
        <v>105</v>
      </c>
      <c r="O17" s="25" t="s">
        <v>105</v>
      </c>
      <c r="P17" s="25" t="s">
        <v>105</v>
      </c>
      <c r="Q17" s="25" t="s">
        <v>105</v>
      </c>
      <c r="R17" s="32" t="s">
        <v>105</v>
      </c>
      <c r="S17" s="1"/>
      <c r="T17" s="367" t="s">
        <v>105</v>
      </c>
      <c r="U17" s="367" t="s">
        <v>105</v>
      </c>
      <c r="V17" s="367" t="s">
        <v>105</v>
      </c>
      <c r="W17" s="367" t="s">
        <v>105</v>
      </c>
      <c r="X17" s="367" t="s">
        <v>105</v>
      </c>
      <c r="Y17" s="371" t="s">
        <v>105</v>
      </c>
      <c r="Z17" s="371" t="s">
        <v>105</v>
      </c>
      <c r="AA17" s="371" t="s">
        <v>105</v>
      </c>
      <c r="AB17" s="371" t="s">
        <v>105</v>
      </c>
      <c r="AC17" s="371" t="s">
        <v>105</v>
      </c>
      <c r="AD17" s="8"/>
      <c r="AE17" s="8"/>
      <c r="AF17" s="27" t="str">
        <f t="shared" si="0"/>
        <v/>
      </c>
      <c r="AG17" s="27" t="str">
        <f t="shared" si="0"/>
        <v/>
      </c>
      <c r="AH17" s="27" t="str">
        <f t="shared" si="0"/>
        <v/>
      </c>
      <c r="AI17" s="27" t="str">
        <f t="shared" si="0"/>
        <v/>
      </c>
      <c r="AJ17" s="27" t="str">
        <f t="shared" si="0"/>
        <v/>
      </c>
      <c r="AK17" s="27" t="str">
        <f t="shared" si="0"/>
        <v/>
      </c>
      <c r="AL17" s="27" t="str">
        <f t="shared" si="0"/>
        <v/>
      </c>
      <c r="AM17" s="27" t="str">
        <f t="shared" si="0"/>
        <v/>
      </c>
      <c r="AN17" s="27" t="str">
        <f t="shared" si="0"/>
        <v/>
      </c>
      <c r="AO17" s="27" t="str">
        <f t="shared" si="0"/>
        <v/>
      </c>
      <c r="AP17" s="1"/>
      <c r="AQ17" s="28"/>
      <c r="AR17" s="29" t="s">
        <v>133</v>
      </c>
      <c r="AS17" s="30" t="str">
        <f t="shared" si="1"/>
        <v>---</v>
      </c>
      <c r="AT17" s="50" t="e">
        <f>VALUE(IF(AS17="---","",VLOOKUP(AS17,List167834567910231213141516172345674568911[],2,FALSE)))</f>
        <v>#VALUE!</v>
      </c>
      <c r="AU17" s="1" t="str">
        <f t="shared" si="2"/>
        <v>---</v>
      </c>
      <c r="AV17" s="1" t="e">
        <f>VALUE(IF(AU17="---","",VLOOKUP(AU17,List167834567910231213141516172345674568911[],2,FALSE)))</f>
        <v>#VALUE!</v>
      </c>
      <c r="AW17" s="1" t="str">
        <f t="shared" si="4"/>
        <v>---</v>
      </c>
      <c r="AX17" s="1" t="str">
        <f t="shared" si="3"/>
        <v>---</v>
      </c>
      <c r="AY17" s="1"/>
      <c r="AZ17" s="8"/>
      <c r="BA17" s="8"/>
      <c r="BB17" s="1"/>
      <c r="BC17" s="1"/>
      <c r="BD17" s="29" t="s">
        <v>133</v>
      </c>
      <c r="BE17" s="161" t="str">
        <f>IF(H17="---","",VLOOKUP(H17,List167834567910231213141516172345674568911[],2,FALSE))</f>
        <v/>
      </c>
      <c r="BF17" s="161" t="str">
        <f>IF(I17="---","",VLOOKUP(I17,List167834567910231213141516172345674568911[],2,FALSE))</f>
        <v/>
      </c>
      <c r="BG17" s="161" t="str">
        <f>IF(J17="---","",VLOOKUP(J17,List167834567910231213141516172345674568911[],2,FALSE))</f>
        <v/>
      </c>
      <c r="BH17" s="161" t="str">
        <f>IF(K17="---","",VLOOKUP(K17,List167834567910231213141516172345674568911[],2,FALSE))</f>
        <v/>
      </c>
      <c r="BI17" s="161" t="str">
        <f>IF(L17="---","",VLOOKUP(L17,List167834567910231213141516172345674568911[],2,FALSE))</f>
        <v/>
      </c>
      <c r="BJ17" s="161" t="str">
        <f>IF(M17="---","",VLOOKUP(M17,List167834567910231213141516172345674568911[],2,FALSE))</f>
        <v/>
      </c>
      <c r="BK17" s="161" t="str">
        <f>IF(N17="---","",VLOOKUP(N17,List167834567910231213141516172345674568911[],2,FALSE))</f>
        <v/>
      </c>
      <c r="BL17" s="161" t="str">
        <f>IF(O17="---","",VLOOKUP(O17,List167834567910231213141516172345674568911[],2,FALSE))</f>
        <v/>
      </c>
      <c r="BM17" s="161" t="str">
        <f>IF(P17="---","",VLOOKUP(P17,List167834567910231213141516172345674568911[],2,FALSE))</f>
        <v/>
      </c>
      <c r="BN17" s="161" t="str">
        <f>IF(Q17="---","",VLOOKUP(Q17,List167834567910231213141516172345674568911[],2,FALSE))</f>
        <v/>
      </c>
      <c r="BO17" s="161" t="str">
        <f>IF(R17="---","",VLOOKUP(R17,List167834567910231213141516172345674568911[],2,FALSE))</f>
        <v/>
      </c>
      <c r="BP17" s="29" t="s">
        <v>133</v>
      </c>
      <c r="BQ17" s="161" t="str">
        <f>IF(T17="---","",VLOOKUP(T17,List167834567910231213141516172345674568911[],2,FALSE))</f>
        <v/>
      </c>
      <c r="BR17" s="161" t="str">
        <f>IF(U17="---","",VLOOKUP(U17,List167834567910231213141516172345674568911[],2,FALSE))</f>
        <v/>
      </c>
      <c r="BS17" s="161" t="str">
        <f>IF(V17="---","",VLOOKUP(V17,List167834567910231213141516172345674568911[],2,FALSE))</f>
        <v/>
      </c>
      <c r="BT17" s="161" t="str">
        <f>IF(W17="---","",VLOOKUP(W17,List167834567910231213141516172345674568911[],2,FALSE))</f>
        <v/>
      </c>
      <c r="BU17" s="161" t="str">
        <f>IF(X17="---","",VLOOKUP(X17,List167834567910231213141516172345674568911[],2,FALSE))</f>
        <v/>
      </c>
      <c r="BV17" s="161" t="str">
        <f>IF(Y17="---","",VLOOKUP(Y17,List167834567910231213141516172345674568911[],2,FALSE))</f>
        <v/>
      </c>
      <c r="BW17" s="161" t="str">
        <f>IF(Z17="---","",VLOOKUP(Z17,List167834567910231213141516172345674568911[],2,FALSE))</f>
        <v/>
      </c>
      <c r="BX17" s="161" t="str">
        <f>IF(AA17="---","",VLOOKUP(AA17,List167834567910231213141516172345674568911[],2,FALSE))</f>
        <v/>
      </c>
      <c r="BY17" s="161" t="str">
        <f>IF(AB17="---","",VLOOKUP(AB17,List167834567910231213141516172345674568911[],2,FALSE))</f>
        <v/>
      </c>
      <c r="BZ17" s="161" t="str">
        <f>IF(AC17="---","",VLOOKUP(AC17,List167834567910231213141516172345674568911[],2,FALSE))</f>
        <v/>
      </c>
      <c r="CA17" s="8"/>
      <c r="CB17" s="1"/>
      <c r="CC17" s="8"/>
      <c r="CD17" s="1"/>
      <c r="CE17" s="8"/>
      <c r="CF17" s="1"/>
      <c r="CG17" s="8"/>
      <c r="CH17" s="1"/>
    </row>
    <row r="18" spans="2:86" s="211" customFormat="1" ht="13.5" customHeight="1" thickBot="1">
      <c r="B18" s="283"/>
      <c r="C18" s="287" t="s">
        <v>134</v>
      </c>
      <c r="D18" s="288"/>
      <c r="E18" s="198" t="s">
        <v>135</v>
      </c>
      <c r="F18" s="198"/>
      <c r="G18" s="199"/>
      <c r="H18" s="367" t="s">
        <v>105</v>
      </c>
      <c r="I18" s="367" t="s">
        <v>105</v>
      </c>
      <c r="J18" s="367" t="s">
        <v>105</v>
      </c>
      <c r="K18" s="367" t="s">
        <v>105</v>
      </c>
      <c r="L18" s="367" t="s">
        <v>105</v>
      </c>
      <c r="M18" s="367" t="s">
        <v>105</v>
      </c>
      <c r="N18" s="25" t="s">
        <v>105</v>
      </c>
      <c r="O18" s="25" t="s">
        <v>105</v>
      </c>
      <c r="P18" s="25" t="s">
        <v>105</v>
      </c>
      <c r="Q18" s="25" t="s">
        <v>105</v>
      </c>
      <c r="R18" s="32" t="s">
        <v>105</v>
      </c>
      <c r="S18" s="1"/>
      <c r="T18" s="367" t="s">
        <v>105</v>
      </c>
      <c r="U18" s="367" t="s">
        <v>105</v>
      </c>
      <c r="V18" s="367" t="s">
        <v>105</v>
      </c>
      <c r="W18" s="367" t="s">
        <v>105</v>
      </c>
      <c r="X18" s="367" t="s">
        <v>105</v>
      </c>
      <c r="Y18" s="371" t="s">
        <v>105</v>
      </c>
      <c r="Z18" s="371" t="s">
        <v>105</v>
      </c>
      <c r="AA18" s="371" t="s">
        <v>105</v>
      </c>
      <c r="AB18" s="371" t="s">
        <v>105</v>
      </c>
      <c r="AC18" s="371" t="s">
        <v>105</v>
      </c>
      <c r="AD18" s="8"/>
      <c r="AE18" s="8"/>
      <c r="AF18" s="27" t="str">
        <f t="shared" si="0"/>
        <v/>
      </c>
      <c r="AG18" s="27" t="str">
        <f t="shared" si="0"/>
        <v/>
      </c>
      <c r="AH18" s="27" t="str">
        <f t="shared" si="0"/>
        <v/>
      </c>
      <c r="AI18" s="27" t="str">
        <f t="shared" si="0"/>
        <v/>
      </c>
      <c r="AJ18" s="27" t="str">
        <f t="shared" si="0"/>
        <v/>
      </c>
      <c r="AK18" s="27" t="str">
        <f t="shared" si="0"/>
        <v/>
      </c>
      <c r="AL18" s="27" t="str">
        <f t="shared" si="0"/>
        <v/>
      </c>
      <c r="AM18" s="27" t="str">
        <f t="shared" si="0"/>
        <v/>
      </c>
      <c r="AN18" s="27" t="str">
        <f t="shared" si="0"/>
        <v/>
      </c>
      <c r="AO18" s="27" t="str">
        <f t="shared" si="0"/>
        <v/>
      </c>
      <c r="AP18" s="1"/>
      <c r="AQ18" s="28"/>
      <c r="AR18" s="29" t="s">
        <v>136</v>
      </c>
      <c r="AS18" s="30" t="str">
        <f t="shared" si="1"/>
        <v>---</v>
      </c>
      <c r="AT18" s="50" t="e">
        <f>VALUE(IF(AS18="---","",VLOOKUP(AS18,List167834567910231213141516172345674568911[],2,FALSE)))</f>
        <v>#VALUE!</v>
      </c>
      <c r="AU18" s="1" t="str">
        <f t="shared" si="2"/>
        <v>---</v>
      </c>
      <c r="AV18" s="1" t="e">
        <f>VALUE(IF(AU18="---","",VLOOKUP(AU18,List167834567910231213141516172345674568911[],2,FALSE)))</f>
        <v>#VALUE!</v>
      </c>
      <c r="AW18" s="1" t="str">
        <f t="shared" si="4"/>
        <v>---</v>
      </c>
      <c r="AX18" s="1" t="str">
        <f t="shared" si="3"/>
        <v>---</v>
      </c>
      <c r="AY18" s="1"/>
      <c r="AZ18" s="8"/>
      <c r="BA18" s="8"/>
      <c r="BB18" s="1"/>
      <c r="BC18" s="1"/>
      <c r="BD18" s="29" t="s">
        <v>136</v>
      </c>
      <c r="BE18" s="161" t="str">
        <f>IF(H18="---","",VLOOKUP(H18,List167834567910231213141516172345674568911[],2,FALSE))</f>
        <v/>
      </c>
      <c r="BF18" s="161" t="str">
        <f>IF(I18="---","",VLOOKUP(I18,List167834567910231213141516172345674568911[],2,FALSE))</f>
        <v/>
      </c>
      <c r="BG18" s="161" t="str">
        <f>IF(J18="---","",VLOOKUP(J18,List167834567910231213141516172345674568911[],2,FALSE))</f>
        <v/>
      </c>
      <c r="BH18" s="161" t="str">
        <f>IF(K18="---","",VLOOKUP(K18,List167834567910231213141516172345674568911[],2,FALSE))</f>
        <v/>
      </c>
      <c r="BI18" s="161" t="str">
        <f>IF(L18="---","",VLOOKUP(L18,List167834567910231213141516172345674568911[],2,FALSE))</f>
        <v/>
      </c>
      <c r="BJ18" s="161" t="str">
        <f>IF(M18="---","",VLOOKUP(M18,List167834567910231213141516172345674568911[],2,FALSE))</f>
        <v/>
      </c>
      <c r="BK18" s="161" t="str">
        <f>IF(N18="---","",VLOOKUP(N18,List167834567910231213141516172345674568911[],2,FALSE))</f>
        <v/>
      </c>
      <c r="BL18" s="161" t="str">
        <f>IF(O18="---","",VLOOKUP(O18,List167834567910231213141516172345674568911[],2,FALSE))</f>
        <v/>
      </c>
      <c r="BM18" s="161" t="str">
        <f>IF(P18="---","",VLOOKUP(P18,List167834567910231213141516172345674568911[],2,FALSE))</f>
        <v/>
      </c>
      <c r="BN18" s="161" t="str">
        <f>IF(Q18="---","",VLOOKUP(Q18,List167834567910231213141516172345674568911[],2,FALSE))</f>
        <v/>
      </c>
      <c r="BO18" s="161" t="str">
        <f>IF(R18="---","",VLOOKUP(R18,List167834567910231213141516172345674568911[],2,FALSE))</f>
        <v/>
      </c>
      <c r="BP18" s="29" t="s">
        <v>136</v>
      </c>
      <c r="BQ18" s="161" t="str">
        <f>IF(T18="---","",VLOOKUP(T18,List167834567910231213141516172345674568911[],2,FALSE))</f>
        <v/>
      </c>
      <c r="BR18" s="161" t="str">
        <f>IF(U18="---","",VLOOKUP(U18,List167834567910231213141516172345674568911[],2,FALSE))</f>
        <v/>
      </c>
      <c r="BS18" s="161" t="str">
        <f>IF(V18="---","",VLOOKUP(V18,List167834567910231213141516172345674568911[],2,FALSE))</f>
        <v/>
      </c>
      <c r="BT18" s="161" t="str">
        <f>IF(W18="---","",VLOOKUP(W18,List167834567910231213141516172345674568911[],2,FALSE))</f>
        <v/>
      </c>
      <c r="BU18" s="161" t="str">
        <f>IF(X18="---","",VLOOKUP(X18,List167834567910231213141516172345674568911[],2,FALSE))</f>
        <v/>
      </c>
      <c r="BV18" s="161" t="str">
        <f>IF(Y18="---","",VLOOKUP(Y18,List167834567910231213141516172345674568911[],2,FALSE))</f>
        <v/>
      </c>
      <c r="BW18" s="161" t="str">
        <f>IF(Z18="---","",VLOOKUP(Z18,List167834567910231213141516172345674568911[],2,FALSE))</f>
        <v/>
      </c>
      <c r="BX18" s="161" t="str">
        <f>IF(AA18="---","",VLOOKUP(AA18,List167834567910231213141516172345674568911[],2,FALSE))</f>
        <v/>
      </c>
      <c r="BY18" s="161" t="str">
        <f>IF(AB18="---","",VLOOKUP(AB18,List167834567910231213141516172345674568911[],2,FALSE))</f>
        <v/>
      </c>
      <c r="BZ18" s="161" t="str">
        <f>IF(AC18="---","",VLOOKUP(AC18,List167834567910231213141516172345674568911[],2,FALSE))</f>
        <v/>
      </c>
      <c r="CA18" s="8"/>
      <c r="CB18" s="1"/>
      <c r="CC18" s="8"/>
      <c r="CD18" s="1"/>
      <c r="CE18" s="8"/>
      <c r="CF18" s="1"/>
      <c r="CG18" s="8"/>
      <c r="CH18" s="1"/>
    </row>
    <row r="19" spans="2:86" s="211" customFormat="1" ht="13.5" customHeight="1" thickBot="1">
      <c r="B19" s="283"/>
      <c r="C19" s="287"/>
      <c r="D19" s="288"/>
      <c r="E19" s="198" t="s">
        <v>137</v>
      </c>
      <c r="F19" s="198"/>
      <c r="G19" s="199"/>
      <c r="H19" s="367" t="s">
        <v>105</v>
      </c>
      <c r="I19" s="367" t="s">
        <v>105</v>
      </c>
      <c r="J19" s="367" t="s">
        <v>105</v>
      </c>
      <c r="K19" s="367" t="s">
        <v>105</v>
      </c>
      <c r="L19" s="367" t="s">
        <v>105</v>
      </c>
      <c r="M19" s="367" t="s">
        <v>105</v>
      </c>
      <c r="N19" s="25" t="s">
        <v>105</v>
      </c>
      <c r="O19" s="25" t="s">
        <v>105</v>
      </c>
      <c r="P19" s="25" t="s">
        <v>105</v>
      </c>
      <c r="Q19" s="25" t="s">
        <v>105</v>
      </c>
      <c r="R19" s="32" t="s">
        <v>105</v>
      </c>
      <c r="S19" s="1"/>
      <c r="T19" s="367" t="s">
        <v>105</v>
      </c>
      <c r="U19" s="367" t="s">
        <v>105</v>
      </c>
      <c r="V19" s="367" t="s">
        <v>105</v>
      </c>
      <c r="W19" s="367" t="s">
        <v>105</v>
      </c>
      <c r="X19" s="367" t="s">
        <v>105</v>
      </c>
      <c r="Y19" s="371" t="s">
        <v>105</v>
      </c>
      <c r="Z19" s="371" t="s">
        <v>105</v>
      </c>
      <c r="AA19" s="371" t="s">
        <v>105</v>
      </c>
      <c r="AB19" s="371" t="s">
        <v>105</v>
      </c>
      <c r="AC19" s="371" t="s">
        <v>105</v>
      </c>
      <c r="AD19" s="8"/>
      <c r="AE19" s="8"/>
      <c r="AF19" s="27" t="str">
        <f t="shared" si="0"/>
        <v/>
      </c>
      <c r="AG19" s="27" t="str">
        <f t="shared" si="0"/>
        <v/>
      </c>
      <c r="AH19" s="27" t="str">
        <f t="shared" si="0"/>
        <v/>
      </c>
      <c r="AI19" s="27" t="str">
        <f t="shared" si="0"/>
        <v/>
      </c>
      <c r="AJ19" s="27" t="str">
        <f t="shared" si="0"/>
        <v/>
      </c>
      <c r="AK19" s="27" t="str">
        <f t="shared" si="0"/>
        <v/>
      </c>
      <c r="AL19" s="27" t="str">
        <f t="shared" si="0"/>
        <v/>
      </c>
      <c r="AM19" s="27" t="str">
        <f t="shared" si="0"/>
        <v/>
      </c>
      <c r="AN19" s="27" t="str">
        <f t="shared" si="0"/>
        <v/>
      </c>
      <c r="AO19" s="27" t="str">
        <f t="shared" si="0"/>
        <v/>
      </c>
      <c r="AP19" s="1"/>
      <c r="AQ19" s="28"/>
      <c r="AR19" s="29" t="s">
        <v>138</v>
      </c>
      <c r="AS19" s="30" t="str">
        <f t="shared" si="1"/>
        <v>---</v>
      </c>
      <c r="AT19" s="50" t="e">
        <f>VALUE(IF(AS19="---","",VLOOKUP(AS19,List167834567910231213141516172345674568911[],2,FALSE)))</f>
        <v>#VALUE!</v>
      </c>
      <c r="AU19" s="1" t="str">
        <f t="shared" si="2"/>
        <v>---</v>
      </c>
      <c r="AV19" s="1" t="e">
        <f>VALUE(IF(AU19="---","",VLOOKUP(AU19,List167834567910231213141516172345674568911[],2,FALSE)))</f>
        <v>#VALUE!</v>
      </c>
      <c r="AW19" s="1" t="str">
        <f t="shared" si="4"/>
        <v>---</v>
      </c>
      <c r="AX19" s="1" t="str">
        <f t="shared" si="3"/>
        <v>---</v>
      </c>
      <c r="AY19" s="1"/>
      <c r="AZ19" s="8"/>
      <c r="BA19" s="8"/>
      <c r="BB19" s="1"/>
      <c r="BC19" s="1"/>
      <c r="BD19" s="29" t="s">
        <v>138</v>
      </c>
      <c r="BE19" s="161" t="str">
        <f>IF(H19="---","",VLOOKUP(H19,List167834567910231213141516172345674568911[],2,FALSE))</f>
        <v/>
      </c>
      <c r="BF19" s="161" t="str">
        <f>IF(I19="---","",VLOOKUP(I19,List167834567910231213141516172345674568911[],2,FALSE))</f>
        <v/>
      </c>
      <c r="BG19" s="161" t="str">
        <f>IF(J19="---","",VLOOKUP(J19,List167834567910231213141516172345674568911[],2,FALSE))</f>
        <v/>
      </c>
      <c r="BH19" s="161" t="str">
        <f>IF(K19="---","",VLOOKUP(K19,List167834567910231213141516172345674568911[],2,FALSE))</f>
        <v/>
      </c>
      <c r="BI19" s="161" t="str">
        <f>IF(L19="---","",VLOOKUP(L19,List167834567910231213141516172345674568911[],2,FALSE))</f>
        <v/>
      </c>
      <c r="BJ19" s="161" t="str">
        <f>IF(M19="---","",VLOOKUP(M19,List167834567910231213141516172345674568911[],2,FALSE))</f>
        <v/>
      </c>
      <c r="BK19" s="161" t="str">
        <f>IF(N19="---","",VLOOKUP(N19,List167834567910231213141516172345674568911[],2,FALSE))</f>
        <v/>
      </c>
      <c r="BL19" s="161" t="str">
        <f>IF(O19="---","",VLOOKUP(O19,List167834567910231213141516172345674568911[],2,FALSE))</f>
        <v/>
      </c>
      <c r="BM19" s="161" t="str">
        <f>IF(P19="---","",VLOOKUP(P19,List167834567910231213141516172345674568911[],2,FALSE))</f>
        <v/>
      </c>
      <c r="BN19" s="161" t="str">
        <f>IF(Q19="---","",VLOOKUP(Q19,List167834567910231213141516172345674568911[],2,FALSE))</f>
        <v/>
      </c>
      <c r="BO19" s="161" t="str">
        <f>IF(R19="---","",VLOOKUP(R19,List167834567910231213141516172345674568911[],2,FALSE))</f>
        <v/>
      </c>
      <c r="BP19" s="29" t="s">
        <v>138</v>
      </c>
      <c r="BQ19" s="161" t="str">
        <f>IF(T19="---","",VLOOKUP(T19,List167834567910231213141516172345674568911[],2,FALSE))</f>
        <v/>
      </c>
      <c r="BR19" s="161" t="str">
        <f>IF(U19="---","",VLOOKUP(U19,List167834567910231213141516172345674568911[],2,FALSE))</f>
        <v/>
      </c>
      <c r="BS19" s="161" t="str">
        <f>IF(V19="---","",VLOOKUP(V19,List167834567910231213141516172345674568911[],2,FALSE))</f>
        <v/>
      </c>
      <c r="BT19" s="161" t="str">
        <f>IF(W19="---","",VLOOKUP(W19,List167834567910231213141516172345674568911[],2,FALSE))</f>
        <v/>
      </c>
      <c r="BU19" s="161" t="str">
        <f>IF(X19="---","",VLOOKUP(X19,List167834567910231213141516172345674568911[],2,FALSE))</f>
        <v/>
      </c>
      <c r="BV19" s="161" t="str">
        <f>IF(Y19="---","",VLOOKUP(Y19,List167834567910231213141516172345674568911[],2,FALSE))</f>
        <v/>
      </c>
      <c r="BW19" s="161" t="str">
        <f>IF(Z19="---","",VLOOKUP(Z19,List167834567910231213141516172345674568911[],2,FALSE))</f>
        <v/>
      </c>
      <c r="BX19" s="161" t="str">
        <f>IF(AA19="---","",VLOOKUP(AA19,List167834567910231213141516172345674568911[],2,FALSE))</f>
        <v/>
      </c>
      <c r="BY19" s="161" t="str">
        <f>IF(AB19="---","",VLOOKUP(AB19,List167834567910231213141516172345674568911[],2,FALSE))</f>
        <v/>
      </c>
      <c r="BZ19" s="161" t="str">
        <f>IF(AC19="---","",VLOOKUP(AC19,List167834567910231213141516172345674568911[],2,FALSE))</f>
        <v/>
      </c>
      <c r="CA19" s="8"/>
      <c r="CB19" s="1"/>
      <c r="CC19" s="8"/>
      <c r="CD19" s="1"/>
      <c r="CE19" s="8"/>
      <c r="CF19" s="1"/>
      <c r="CG19" s="8"/>
      <c r="CH19" s="1"/>
    </row>
    <row r="20" spans="2:86" s="211" customFormat="1" ht="13.5" customHeight="1" thickBot="1">
      <c r="B20" s="283"/>
      <c r="C20" s="287"/>
      <c r="D20" s="288"/>
      <c r="E20" s="198" t="s">
        <v>139</v>
      </c>
      <c r="F20" s="198"/>
      <c r="G20" s="199"/>
      <c r="H20" s="367" t="s">
        <v>105</v>
      </c>
      <c r="I20" s="367" t="s">
        <v>105</v>
      </c>
      <c r="J20" s="367" t="s">
        <v>105</v>
      </c>
      <c r="K20" s="367" t="s">
        <v>105</v>
      </c>
      <c r="L20" s="367" t="s">
        <v>105</v>
      </c>
      <c r="M20" s="367" t="s">
        <v>105</v>
      </c>
      <c r="N20" s="25" t="s">
        <v>105</v>
      </c>
      <c r="O20" s="25" t="s">
        <v>105</v>
      </c>
      <c r="P20" s="25" t="s">
        <v>105</v>
      </c>
      <c r="Q20" s="25" t="s">
        <v>105</v>
      </c>
      <c r="R20" s="32" t="s">
        <v>105</v>
      </c>
      <c r="S20" s="1"/>
      <c r="T20" s="367" t="s">
        <v>105</v>
      </c>
      <c r="U20" s="367" t="s">
        <v>105</v>
      </c>
      <c r="V20" s="367" t="s">
        <v>105</v>
      </c>
      <c r="W20" s="367" t="s">
        <v>105</v>
      </c>
      <c r="X20" s="367" t="s">
        <v>105</v>
      </c>
      <c r="Y20" s="371" t="s">
        <v>105</v>
      </c>
      <c r="Z20" s="371" t="s">
        <v>105</v>
      </c>
      <c r="AA20" s="371" t="s">
        <v>105</v>
      </c>
      <c r="AB20" s="371" t="s">
        <v>105</v>
      </c>
      <c r="AC20" s="371" t="s">
        <v>105</v>
      </c>
      <c r="AD20" s="8"/>
      <c r="AE20" s="8"/>
      <c r="AF20" s="27" t="str">
        <f t="shared" si="0"/>
        <v/>
      </c>
      <c r="AG20" s="27" t="str">
        <f t="shared" si="0"/>
        <v/>
      </c>
      <c r="AH20" s="27" t="str">
        <f t="shared" si="0"/>
        <v/>
      </c>
      <c r="AI20" s="27" t="str">
        <f t="shared" si="0"/>
        <v/>
      </c>
      <c r="AJ20" s="27" t="str">
        <f t="shared" si="0"/>
        <v/>
      </c>
      <c r="AK20" s="27" t="str">
        <f t="shared" si="0"/>
        <v/>
      </c>
      <c r="AL20" s="27" t="str">
        <f t="shared" si="0"/>
        <v/>
      </c>
      <c r="AM20" s="27" t="str">
        <f t="shared" si="0"/>
        <v/>
      </c>
      <c r="AN20" s="27" t="str">
        <f t="shared" si="0"/>
        <v/>
      </c>
      <c r="AO20" s="27" t="str">
        <f t="shared" si="0"/>
        <v/>
      </c>
      <c r="AP20" s="1"/>
      <c r="AQ20" s="28"/>
      <c r="AR20" s="29" t="s">
        <v>140</v>
      </c>
      <c r="AS20" s="30" t="str">
        <f t="shared" si="1"/>
        <v>---</v>
      </c>
      <c r="AT20" s="50" t="e">
        <f>VALUE(IF(AS20="---","",VLOOKUP(AS20,List167834567910231213141516172345674568911[],2,FALSE)))</f>
        <v>#VALUE!</v>
      </c>
      <c r="AU20" s="1" t="str">
        <f t="shared" si="2"/>
        <v>---</v>
      </c>
      <c r="AV20" s="1" t="e">
        <f>VALUE(IF(AU20="---","",VLOOKUP(AU20,List167834567910231213141516172345674568911[],2,FALSE)))</f>
        <v>#VALUE!</v>
      </c>
      <c r="AW20" s="1" t="str">
        <f t="shared" si="4"/>
        <v>---</v>
      </c>
      <c r="AX20" s="1" t="str">
        <f t="shared" si="3"/>
        <v>---</v>
      </c>
      <c r="AY20" s="1"/>
      <c r="AZ20" s="8"/>
      <c r="BA20" s="8"/>
      <c r="BB20" s="1"/>
      <c r="BC20" s="1"/>
      <c r="BD20" s="29" t="s">
        <v>140</v>
      </c>
      <c r="BE20" s="161" t="str">
        <f>IF(H20="---","",VLOOKUP(H20,List167834567910231213141516172345674568911[],2,FALSE))</f>
        <v/>
      </c>
      <c r="BF20" s="161" t="str">
        <f>IF(I20="---","",VLOOKUP(I20,List167834567910231213141516172345674568911[],2,FALSE))</f>
        <v/>
      </c>
      <c r="BG20" s="161" t="str">
        <f>IF(J20="---","",VLOOKUP(J20,List167834567910231213141516172345674568911[],2,FALSE))</f>
        <v/>
      </c>
      <c r="BH20" s="161" t="str">
        <f>IF(K20="---","",VLOOKUP(K20,List167834567910231213141516172345674568911[],2,FALSE))</f>
        <v/>
      </c>
      <c r="BI20" s="161" t="str">
        <f>IF(L20="---","",VLOOKUP(L20,List167834567910231213141516172345674568911[],2,FALSE))</f>
        <v/>
      </c>
      <c r="BJ20" s="161" t="str">
        <f>IF(M20="---","",VLOOKUP(M20,List167834567910231213141516172345674568911[],2,FALSE))</f>
        <v/>
      </c>
      <c r="BK20" s="161" t="str">
        <f>IF(N20="---","",VLOOKUP(N20,List167834567910231213141516172345674568911[],2,FALSE))</f>
        <v/>
      </c>
      <c r="BL20" s="161" t="str">
        <f>IF(O20="---","",VLOOKUP(O20,List167834567910231213141516172345674568911[],2,FALSE))</f>
        <v/>
      </c>
      <c r="BM20" s="161" t="str">
        <f>IF(P20="---","",VLOOKUP(P20,List167834567910231213141516172345674568911[],2,FALSE))</f>
        <v/>
      </c>
      <c r="BN20" s="161" t="str">
        <f>IF(Q20="---","",VLOOKUP(Q20,List167834567910231213141516172345674568911[],2,FALSE))</f>
        <v/>
      </c>
      <c r="BO20" s="161" t="str">
        <f>IF(R20="---","",VLOOKUP(R20,List167834567910231213141516172345674568911[],2,FALSE))</f>
        <v/>
      </c>
      <c r="BP20" s="29" t="s">
        <v>140</v>
      </c>
      <c r="BQ20" s="161" t="str">
        <f>IF(T20="---","",VLOOKUP(T20,List167834567910231213141516172345674568911[],2,FALSE))</f>
        <v/>
      </c>
      <c r="BR20" s="161" t="str">
        <f>IF(U20="---","",VLOOKUP(U20,List167834567910231213141516172345674568911[],2,FALSE))</f>
        <v/>
      </c>
      <c r="BS20" s="161" t="str">
        <f>IF(V20="---","",VLOOKUP(V20,List167834567910231213141516172345674568911[],2,FALSE))</f>
        <v/>
      </c>
      <c r="BT20" s="161" t="str">
        <f>IF(W20="---","",VLOOKUP(W20,List167834567910231213141516172345674568911[],2,FALSE))</f>
        <v/>
      </c>
      <c r="BU20" s="161" t="str">
        <f>IF(X20="---","",VLOOKUP(X20,List167834567910231213141516172345674568911[],2,FALSE))</f>
        <v/>
      </c>
      <c r="BV20" s="161" t="str">
        <f>IF(Y20="---","",VLOOKUP(Y20,List167834567910231213141516172345674568911[],2,FALSE))</f>
        <v/>
      </c>
      <c r="BW20" s="161" t="str">
        <f>IF(Z20="---","",VLOOKUP(Z20,List167834567910231213141516172345674568911[],2,FALSE))</f>
        <v/>
      </c>
      <c r="BX20" s="161" t="str">
        <f>IF(AA20="---","",VLOOKUP(AA20,List167834567910231213141516172345674568911[],2,FALSE))</f>
        <v/>
      </c>
      <c r="BY20" s="161" t="str">
        <f>IF(AB20="---","",VLOOKUP(AB20,List167834567910231213141516172345674568911[],2,FALSE))</f>
        <v/>
      </c>
      <c r="BZ20" s="161" t="str">
        <f>IF(AC20="---","",VLOOKUP(AC20,List167834567910231213141516172345674568911[],2,FALSE))</f>
        <v/>
      </c>
      <c r="CA20" s="8"/>
      <c r="CB20" s="1"/>
      <c r="CC20" s="8"/>
      <c r="CD20" s="1"/>
      <c r="CE20" s="8"/>
      <c r="CF20" s="1"/>
      <c r="CG20" s="8"/>
      <c r="CH20" s="1"/>
    </row>
    <row r="21" spans="2:86" s="211" customFormat="1" ht="13.5" customHeight="1" thickBot="1">
      <c r="B21" s="283"/>
      <c r="C21" s="287" t="s">
        <v>141</v>
      </c>
      <c r="D21" s="288"/>
      <c r="E21" s="198" t="s">
        <v>142</v>
      </c>
      <c r="F21" s="198"/>
      <c r="G21" s="199"/>
      <c r="H21" s="367" t="s">
        <v>105</v>
      </c>
      <c r="I21" s="367" t="s">
        <v>105</v>
      </c>
      <c r="J21" s="367" t="s">
        <v>105</v>
      </c>
      <c r="K21" s="367" t="s">
        <v>105</v>
      </c>
      <c r="L21" s="367" t="s">
        <v>105</v>
      </c>
      <c r="M21" s="367" t="s">
        <v>105</v>
      </c>
      <c r="N21" s="25" t="s">
        <v>105</v>
      </c>
      <c r="O21" s="25" t="s">
        <v>105</v>
      </c>
      <c r="P21" s="25" t="s">
        <v>105</v>
      </c>
      <c r="Q21" s="25" t="s">
        <v>105</v>
      </c>
      <c r="R21" s="32" t="s">
        <v>105</v>
      </c>
      <c r="S21" s="1"/>
      <c r="T21" s="367" t="s">
        <v>105</v>
      </c>
      <c r="U21" s="367" t="s">
        <v>105</v>
      </c>
      <c r="V21" s="367" t="s">
        <v>105</v>
      </c>
      <c r="W21" s="367" t="s">
        <v>105</v>
      </c>
      <c r="X21" s="367" t="s">
        <v>105</v>
      </c>
      <c r="Y21" s="371" t="s">
        <v>105</v>
      </c>
      <c r="Z21" s="371" t="s">
        <v>105</v>
      </c>
      <c r="AA21" s="371" t="s">
        <v>105</v>
      </c>
      <c r="AB21" s="371" t="s">
        <v>105</v>
      </c>
      <c r="AC21" s="371" t="s">
        <v>105</v>
      </c>
      <c r="AD21" s="8"/>
      <c r="AE21" s="8"/>
      <c r="AF21" s="27" t="str">
        <f t="shared" si="0"/>
        <v/>
      </c>
      <c r="AG21" s="27" t="str">
        <f t="shared" si="0"/>
        <v/>
      </c>
      <c r="AH21" s="27" t="str">
        <f t="shared" si="0"/>
        <v/>
      </c>
      <c r="AI21" s="27" t="str">
        <f t="shared" si="0"/>
        <v/>
      </c>
      <c r="AJ21" s="27" t="str">
        <f t="shared" si="0"/>
        <v/>
      </c>
      <c r="AK21" s="27" t="str">
        <f t="shared" si="0"/>
        <v/>
      </c>
      <c r="AL21" s="27" t="str">
        <f t="shared" si="0"/>
        <v/>
      </c>
      <c r="AM21" s="27" t="str">
        <f t="shared" si="0"/>
        <v/>
      </c>
      <c r="AN21" s="27" t="str">
        <f t="shared" si="0"/>
        <v/>
      </c>
      <c r="AO21" s="27" t="str">
        <f t="shared" si="0"/>
        <v/>
      </c>
      <c r="AP21" s="1"/>
      <c r="AQ21" s="28"/>
      <c r="AR21" s="29" t="s">
        <v>143</v>
      </c>
      <c r="AS21" s="30" t="str">
        <f t="shared" si="1"/>
        <v>---</v>
      </c>
      <c r="AT21" s="50" t="e">
        <f>VALUE(IF(AS21="---","",VLOOKUP(AS21,List167834567910231213141516172345674568911[],2,FALSE)))</f>
        <v>#VALUE!</v>
      </c>
      <c r="AU21" s="1" t="str">
        <f t="shared" si="2"/>
        <v>---</v>
      </c>
      <c r="AV21" s="1" t="e">
        <f>VALUE(IF(AU21="---","",VLOOKUP(AU21,List167834567910231213141516172345674568911[],2,FALSE)))</f>
        <v>#VALUE!</v>
      </c>
      <c r="AW21" s="1" t="str">
        <f t="shared" si="4"/>
        <v>---</v>
      </c>
      <c r="AX21" s="1" t="str">
        <f t="shared" si="3"/>
        <v>---</v>
      </c>
      <c r="AY21" s="1"/>
      <c r="AZ21" s="8"/>
      <c r="BA21" s="8"/>
      <c r="BB21" s="1"/>
      <c r="BC21" s="1"/>
      <c r="BD21" s="29" t="s">
        <v>143</v>
      </c>
      <c r="BE21" s="161" t="str">
        <f>IF(H21="---","",VLOOKUP(H21,List167834567910231213141516172345674568911[],2,FALSE))</f>
        <v/>
      </c>
      <c r="BF21" s="161" t="str">
        <f>IF(I21="---","",VLOOKUP(I21,List167834567910231213141516172345674568911[],2,FALSE))</f>
        <v/>
      </c>
      <c r="BG21" s="161" t="str">
        <f>IF(J21="---","",VLOOKUP(J21,List167834567910231213141516172345674568911[],2,FALSE))</f>
        <v/>
      </c>
      <c r="BH21" s="161" t="str">
        <f>IF(K21="---","",VLOOKUP(K21,List167834567910231213141516172345674568911[],2,FALSE))</f>
        <v/>
      </c>
      <c r="BI21" s="161" t="str">
        <f>IF(L21="---","",VLOOKUP(L21,List167834567910231213141516172345674568911[],2,FALSE))</f>
        <v/>
      </c>
      <c r="BJ21" s="161" t="str">
        <f>IF(M21="---","",VLOOKUP(M21,List167834567910231213141516172345674568911[],2,FALSE))</f>
        <v/>
      </c>
      <c r="BK21" s="161" t="str">
        <f>IF(N21="---","",VLOOKUP(N21,List167834567910231213141516172345674568911[],2,FALSE))</f>
        <v/>
      </c>
      <c r="BL21" s="161" t="str">
        <f>IF(O21="---","",VLOOKUP(O21,List167834567910231213141516172345674568911[],2,FALSE))</f>
        <v/>
      </c>
      <c r="BM21" s="161" t="str">
        <f>IF(P21="---","",VLOOKUP(P21,List167834567910231213141516172345674568911[],2,FALSE))</f>
        <v/>
      </c>
      <c r="BN21" s="161" t="str">
        <f>IF(Q21="---","",VLOOKUP(Q21,List167834567910231213141516172345674568911[],2,FALSE))</f>
        <v/>
      </c>
      <c r="BO21" s="161" t="str">
        <f>IF(R21="---","",VLOOKUP(R21,List167834567910231213141516172345674568911[],2,FALSE))</f>
        <v/>
      </c>
      <c r="BP21" s="29" t="s">
        <v>143</v>
      </c>
      <c r="BQ21" s="161" t="str">
        <f>IF(T21="---","",VLOOKUP(T21,List167834567910231213141516172345674568911[],2,FALSE))</f>
        <v/>
      </c>
      <c r="BR21" s="161" t="str">
        <f>IF(U21="---","",VLOOKUP(U21,List167834567910231213141516172345674568911[],2,FALSE))</f>
        <v/>
      </c>
      <c r="BS21" s="161" t="str">
        <f>IF(V21="---","",VLOOKUP(V21,List167834567910231213141516172345674568911[],2,FALSE))</f>
        <v/>
      </c>
      <c r="BT21" s="161" t="str">
        <f>IF(W21="---","",VLOOKUP(W21,List167834567910231213141516172345674568911[],2,FALSE))</f>
        <v/>
      </c>
      <c r="BU21" s="161" t="str">
        <f>IF(X21="---","",VLOOKUP(X21,List167834567910231213141516172345674568911[],2,FALSE))</f>
        <v/>
      </c>
      <c r="BV21" s="161" t="str">
        <f>IF(Y21="---","",VLOOKUP(Y21,List167834567910231213141516172345674568911[],2,FALSE))</f>
        <v/>
      </c>
      <c r="BW21" s="161" t="str">
        <f>IF(Z21="---","",VLOOKUP(Z21,List167834567910231213141516172345674568911[],2,FALSE))</f>
        <v/>
      </c>
      <c r="BX21" s="161" t="str">
        <f>IF(AA21="---","",VLOOKUP(AA21,List167834567910231213141516172345674568911[],2,FALSE))</f>
        <v/>
      </c>
      <c r="BY21" s="161" t="str">
        <f>IF(AB21="---","",VLOOKUP(AB21,List167834567910231213141516172345674568911[],2,FALSE))</f>
        <v/>
      </c>
      <c r="BZ21" s="161" t="str">
        <f>IF(AC21="---","",VLOOKUP(AC21,List167834567910231213141516172345674568911[],2,FALSE))</f>
        <v/>
      </c>
      <c r="CA21" s="8"/>
      <c r="CB21" s="1"/>
      <c r="CC21" s="8"/>
      <c r="CD21" s="1"/>
      <c r="CE21" s="8"/>
      <c r="CF21" s="1"/>
      <c r="CG21" s="8"/>
      <c r="CH21" s="1"/>
    </row>
    <row r="22" spans="2:86" s="211" customFormat="1" ht="13.5" customHeight="1" thickBot="1">
      <c r="B22" s="283"/>
      <c r="C22" s="287"/>
      <c r="D22" s="288"/>
      <c r="E22" s="198" t="s">
        <v>144</v>
      </c>
      <c r="F22" s="198"/>
      <c r="G22" s="199"/>
      <c r="H22" s="367" t="s">
        <v>105</v>
      </c>
      <c r="I22" s="367" t="s">
        <v>105</v>
      </c>
      <c r="J22" s="367" t="s">
        <v>105</v>
      </c>
      <c r="K22" s="367" t="s">
        <v>105</v>
      </c>
      <c r="L22" s="367" t="s">
        <v>105</v>
      </c>
      <c r="M22" s="367" t="s">
        <v>105</v>
      </c>
      <c r="N22" s="25" t="s">
        <v>105</v>
      </c>
      <c r="O22" s="25" t="s">
        <v>105</v>
      </c>
      <c r="P22" s="25" t="s">
        <v>105</v>
      </c>
      <c r="Q22" s="25" t="s">
        <v>105</v>
      </c>
      <c r="R22" s="32" t="s">
        <v>105</v>
      </c>
      <c r="S22" s="1"/>
      <c r="T22" s="367" t="s">
        <v>105</v>
      </c>
      <c r="U22" s="367" t="s">
        <v>105</v>
      </c>
      <c r="V22" s="367" t="s">
        <v>105</v>
      </c>
      <c r="W22" s="367" t="s">
        <v>105</v>
      </c>
      <c r="X22" s="367" t="s">
        <v>105</v>
      </c>
      <c r="Y22" s="371" t="s">
        <v>105</v>
      </c>
      <c r="Z22" s="371" t="s">
        <v>105</v>
      </c>
      <c r="AA22" s="371" t="s">
        <v>105</v>
      </c>
      <c r="AB22" s="371" t="s">
        <v>105</v>
      </c>
      <c r="AC22" s="371" t="s">
        <v>105</v>
      </c>
      <c r="AD22" s="8"/>
      <c r="AE22" s="8"/>
      <c r="AF22" s="27" t="str">
        <f t="shared" si="0"/>
        <v/>
      </c>
      <c r="AG22" s="27" t="str">
        <f t="shared" si="0"/>
        <v/>
      </c>
      <c r="AH22" s="27" t="str">
        <f t="shared" si="0"/>
        <v/>
      </c>
      <c r="AI22" s="27" t="str">
        <f t="shared" si="0"/>
        <v/>
      </c>
      <c r="AJ22" s="27" t="str">
        <f t="shared" si="0"/>
        <v/>
      </c>
      <c r="AK22" s="27" t="str">
        <f t="shared" si="0"/>
        <v/>
      </c>
      <c r="AL22" s="27" t="str">
        <f t="shared" si="0"/>
        <v/>
      </c>
      <c r="AM22" s="27" t="str">
        <f t="shared" si="0"/>
        <v/>
      </c>
      <c r="AN22" s="27" t="str">
        <f t="shared" si="0"/>
        <v/>
      </c>
      <c r="AO22" s="27" t="str">
        <f t="shared" si="0"/>
        <v/>
      </c>
      <c r="AP22" s="1"/>
      <c r="AQ22" s="28"/>
      <c r="AR22" s="29" t="s">
        <v>145</v>
      </c>
      <c r="AS22" s="30" t="str">
        <f t="shared" si="1"/>
        <v>---</v>
      </c>
      <c r="AT22" s="50" t="e">
        <f>VALUE(IF(AS22="---","",VLOOKUP(AS22,List167834567910231213141516172345674568911[],2,FALSE)))</f>
        <v>#VALUE!</v>
      </c>
      <c r="AU22" s="1" t="str">
        <f t="shared" si="2"/>
        <v>---</v>
      </c>
      <c r="AV22" s="1" t="e">
        <f>VALUE(IF(AU22="---","",VLOOKUP(AU22,List167834567910231213141516172345674568911[],2,FALSE)))</f>
        <v>#VALUE!</v>
      </c>
      <c r="AW22" s="1" t="str">
        <f t="shared" si="4"/>
        <v>---</v>
      </c>
      <c r="AX22" s="1" t="str">
        <f t="shared" si="3"/>
        <v>---</v>
      </c>
      <c r="AY22" s="1"/>
      <c r="AZ22" s="1"/>
      <c r="BA22" s="1"/>
      <c r="BB22" s="1"/>
      <c r="BC22" s="1"/>
      <c r="BD22" s="29" t="s">
        <v>145</v>
      </c>
      <c r="BE22" s="161" t="str">
        <f>IF(H22="---","",VLOOKUP(H22,List167834567910231213141516172345674568911[],2,FALSE))</f>
        <v/>
      </c>
      <c r="BF22" s="161" t="str">
        <f>IF(I22="---","",VLOOKUP(I22,List167834567910231213141516172345674568911[],2,FALSE))</f>
        <v/>
      </c>
      <c r="BG22" s="161" t="str">
        <f>IF(J22="---","",VLOOKUP(J22,List167834567910231213141516172345674568911[],2,FALSE))</f>
        <v/>
      </c>
      <c r="BH22" s="161" t="str">
        <f>IF(K22="---","",VLOOKUP(K22,List167834567910231213141516172345674568911[],2,FALSE))</f>
        <v/>
      </c>
      <c r="BI22" s="161" t="str">
        <f>IF(L22="---","",VLOOKUP(L22,List167834567910231213141516172345674568911[],2,FALSE))</f>
        <v/>
      </c>
      <c r="BJ22" s="161" t="str">
        <f>IF(M22="---","",VLOOKUP(M22,List167834567910231213141516172345674568911[],2,FALSE))</f>
        <v/>
      </c>
      <c r="BK22" s="161" t="str">
        <f>IF(N22="---","",VLOOKUP(N22,List167834567910231213141516172345674568911[],2,FALSE))</f>
        <v/>
      </c>
      <c r="BL22" s="161" t="str">
        <f>IF(O22="---","",VLOOKUP(O22,List167834567910231213141516172345674568911[],2,FALSE))</f>
        <v/>
      </c>
      <c r="BM22" s="161" t="str">
        <f>IF(P22="---","",VLOOKUP(P22,List167834567910231213141516172345674568911[],2,FALSE))</f>
        <v/>
      </c>
      <c r="BN22" s="161" t="str">
        <f>IF(Q22="---","",VLOOKUP(Q22,List167834567910231213141516172345674568911[],2,FALSE))</f>
        <v/>
      </c>
      <c r="BO22" s="161" t="str">
        <f>IF(R22="---","",VLOOKUP(R22,List167834567910231213141516172345674568911[],2,FALSE))</f>
        <v/>
      </c>
      <c r="BP22" s="29" t="s">
        <v>145</v>
      </c>
      <c r="BQ22" s="161" t="str">
        <f>IF(T22="---","",VLOOKUP(T22,List167834567910231213141516172345674568911[],2,FALSE))</f>
        <v/>
      </c>
      <c r="BR22" s="161" t="str">
        <f>IF(U22="---","",VLOOKUP(U22,List167834567910231213141516172345674568911[],2,FALSE))</f>
        <v/>
      </c>
      <c r="BS22" s="161" t="str">
        <f>IF(V22="---","",VLOOKUP(V22,List167834567910231213141516172345674568911[],2,FALSE))</f>
        <v/>
      </c>
      <c r="BT22" s="161" t="str">
        <f>IF(W22="---","",VLOOKUP(W22,List167834567910231213141516172345674568911[],2,FALSE))</f>
        <v/>
      </c>
      <c r="BU22" s="161" t="str">
        <f>IF(X22="---","",VLOOKUP(X22,List167834567910231213141516172345674568911[],2,FALSE))</f>
        <v/>
      </c>
      <c r="BV22" s="161" t="str">
        <f>IF(Y22="---","",VLOOKUP(Y22,List167834567910231213141516172345674568911[],2,FALSE))</f>
        <v/>
      </c>
      <c r="BW22" s="161" t="str">
        <f>IF(Z22="---","",VLOOKUP(Z22,List167834567910231213141516172345674568911[],2,FALSE))</f>
        <v/>
      </c>
      <c r="BX22" s="161" t="str">
        <f>IF(AA22="---","",VLOOKUP(AA22,List167834567910231213141516172345674568911[],2,FALSE))</f>
        <v/>
      </c>
      <c r="BY22" s="161" t="str">
        <f>IF(AB22="---","",VLOOKUP(AB22,List167834567910231213141516172345674568911[],2,FALSE))</f>
        <v/>
      </c>
      <c r="BZ22" s="161" t="str">
        <f>IF(AC22="---","",VLOOKUP(AC22,List167834567910231213141516172345674568911[],2,FALSE))</f>
        <v/>
      </c>
      <c r="CA22" s="8"/>
      <c r="CB22" s="1"/>
      <c r="CC22" s="8"/>
      <c r="CD22" s="1"/>
      <c r="CE22" s="8"/>
      <c r="CF22" s="1"/>
      <c r="CG22" s="8"/>
      <c r="CH22" s="1"/>
    </row>
    <row r="23" spans="2:86" s="211" customFormat="1" ht="13.5" customHeight="1" thickBot="1">
      <c r="B23" s="284"/>
      <c r="C23" s="287"/>
      <c r="D23" s="288"/>
      <c r="E23" s="198" t="s">
        <v>146</v>
      </c>
      <c r="F23" s="198"/>
      <c r="G23" s="199"/>
      <c r="H23" s="367" t="s">
        <v>105</v>
      </c>
      <c r="I23" s="367" t="s">
        <v>105</v>
      </c>
      <c r="J23" s="367" t="s">
        <v>105</v>
      </c>
      <c r="K23" s="367" t="s">
        <v>105</v>
      </c>
      <c r="L23" s="367" t="s">
        <v>105</v>
      </c>
      <c r="M23" s="367" t="s">
        <v>105</v>
      </c>
      <c r="N23" s="25" t="s">
        <v>105</v>
      </c>
      <c r="O23" s="25" t="s">
        <v>105</v>
      </c>
      <c r="P23" s="25" t="s">
        <v>105</v>
      </c>
      <c r="Q23" s="25" t="s">
        <v>105</v>
      </c>
      <c r="R23" s="32" t="s">
        <v>105</v>
      </c>
      <c r="S23" s="1"/>
      <c r="T23" s="367" t="s">
        <v>105</v>
      </c>
      <c r="U23" s="367" t="s">
        <v>105</v>
      </c>
      <c r="V23" s="367" t="s">
        <v>105</v>
      </c>
      <c r="W23" s="367" t="s">
        <v>105</v>
      </c>
      <c r="X23" s="367" t="s">
        <v>105</v>
      </c>
      <c r="Y23" s="371" t="s">
        <v>105</v>
      </c>
      <c r="Z23" s="371" t="s">
        <v>105</v>
      </c>
      <c r="AA23" s="371" t="s">
        <v>105</v>
      </c>
      <c r="AB23" s="371" t="s">
        <v>105</v>
      </c>
      <c r="AC23" s="371" t="s">
        <v>105</v>
      </c>
      <c r="AD23" s="8"/>
      <c r="AE23" s="8"/>
      <c r="AF23" s="27" t="str">
        <f t="shared" si="0"/>
        <v/>
      </c>
      <c r="AG23" s="27" t="str">
        <f t="shared" si="0"/>
        <v/>
      </c>
      <c r="AH23" s="27" t="str">
        <f t="shared" si="0"/>
        <v/>
      </c>
      <c r="AI23" s="27" t="str">
        <f t="shared" si="0"/>
        <v/>
      </c>
      <c r="AJ23" s="27" t="str">
        <f t="shared" si="0"/>
        <v/>
      </c>
      <c r="AK23" s="27" t="str">
        <f t="shared" si="0"/>
        <v/>
      </c>
      <c r="AL23" s="27" t="str">
        <f t="shared" si="0"/>
        <v/>
      </c>
      <c r="AM23" s="27" t="str">
        <f t="shared" si="0"/>
        <v/>
      </c>
      <c r="AN23" s="27" t="str">
        <f t="shared" si="0"/>
        <v/>
      </c>
      <c r="AO23" s="27" t="str">
        <f t="shared" si="0"/>
        <v/>
      </c>
      <c r="AP23" s="1"/>
      <c r="AQ23" s="28"/>
      <c r="AR23" s="29" t="s">
        <v>147</v>
      </c>
      <c r="AS23" s="30" t="str">
        <f t="shared" si="1"/>
        <v>---</v>
      </c>
      <c r="AT23" s="50" t="e">
        <f>VALUE(IF(AS23="---","",VLOOKUP(AS23,List167834567910231213141516172345674568911[],2,FALSE)))</f>
        <v>#VALUE!</v>
      </c>
      <c r="AU23" s="1" t="str">
        <f t="shared" si="2"/>
        <v>---</v>
      </c>
      <c r="AV23" s="1" t="e">
        <f>VALUE(IF(AU23="---","",VLOOKUP(AU23,List167834567910231213141516172345674568911[],2,FALSE)))</f>
        <v>#VALUE!</v>
      </c>
      <c r="AW23" s="1" t="str">
        <f t="shared" si="4"/>
        <v>---</v>
      </c>
      <c r="AX23" s="1" t="str">
        <f t="shared" si="3"/>
        <v>---</v>
      </c>
      <c r="AY23" s="1"/>
      <c r="AZ23" s="1"/>
      <c r="BA23" s="1"/>
      <c r="BB23" s="1"/>
      <c r="BC23" s="1"/>
      <c r="BD23" s="29" t="s">
        <v>147</v>
      </c>
      <c r="BE23" s="161" t="str">
        <f>IF(H23="---","",VLOOKUP(H23,List167834567910231213141516172345674568911[],2,FALSE))</f>
        <v/>
      </c>
      <c r="BF23" s="161" t="str">
        <f>IF(I23="---","",VLOOKUP(I23,List167834567910231213141516172345674568911[],2,FALSE))</f>
        <v/>
      </c>
      <c r="BG23" s="161" t="str">
        <f>IF(J23="---","",VLOOKUP(J23,List167834567910231213141516172345674568911[],2,FALSE))</f>
        <v/>
      </c>
      <c r="BH23" s="161" t="str">
        <f>IF(K23="---","",VLOOKUP(K23,List167834567910231213141516172345674568911[],2,FALSE))</f>
        <v/>
      </c>
      <c r="BI23" s="161" t="str">
        <f>IF(L23="---","",VLOOKUP(L23,List167834567910231213141516172345674568911[],2,FALSE))</f>
        <v/>
      </c>
      <c r="BJ23" s="161" t="str">
        <f>IF(M23="---","",VLOOKUP(M23,List167834567910231213141516172345674568911[],2,FALSE))</f>
        <v/>
      </c>
      <c r="BK23" s="161" t="str">
        <f>IF(N23="---","",VLOOKUP(N23,List167834567910231213141516172345674568911[],2,FALSE))</f>
        <v/>
      </c>
      <c r="BL23" s="161" t="str">
        <f>IF(O23="---","",VLOOKUP(O23,List167834567910231213141516172345674568911[],2,FALSE))</f>
        <v/>
      </c>
      <c r="BM23" s="161" t="str">
        <f>IF(P23="---","",VLOOKUP(P23,List167834567910231213141516172345674568911[],2,FALSE))</f>
        <v/>
      </c>
      <c r="BN23" s="161" t="str">
        <f>IF(Q23="---","",VLOOKUP(Q23,List167834567910231213141516172345674568911[],2,FALSE))</f>
        <v/>
      </c>
      <c r="BO23" s="161" t="str">
        <f>IF(R23="---","",VLOOKUP(R23,List167834567910231213141516172345674568911[],2,FALSE))</f>
        <v/>
      </c>
      <c r="BP23" s="29" t="s">
        <v>147</v>
      </c>
      <c r="BQ23" s="161" t="str">
        <f>IF(T23="---","",VLOOKUP(T23,List167834567910231213141516172345674568911[],2,FALSE))</f>
        <v/>
      </c>
      <c r="BR23" s="161" t="str">
        <f>IF(U23="---","",VLOOKUP(U23,List167834567910231213141516172345674568911[],2,FALSE))</f>
        <v/>
      </c>
      <c r="BS23" s="161" t="str">
        <f>IF(V23="---","",VLOOKUP(V23,List167834567910231213141516172345674568911[],2,FALSE))</f>
        <v/>
      </c>
      <c r="BT23" s="161" t="str">
        <f>IF(W23="---","",VLOOKUP(W23,List167834567910231213141516172345674568911[],2,FALSE))</f>
        <v/>
      </c>
      <c r="BU23" s="161" t="str">
        <f>IF(X23="---","",VLOOKUP(X23,List167834567910231213141516172345674568911[],2,FALSE))</f>
        <v/>
      </c>
      <c r="BV23" s="161" t="str">
        <f>IF(Y23="---","",VLOOKUP(Y23,List167834567910231213141516172345674568911[],2,FALSE))</f>
        <v/>
      </c>
      <c r="BW23" s="161" t="str">
        <f>IF(Z23="---","",VLOOKUP(Z23,List167834567910231213141516172345674568911[],2,FALSE))</f>
        <v/>
      </c>
      <c r="BX23" s="161" t="str">
        <f>IF(AA23="---","",VLOOKUP(AA23,List167834567910231213141516172345674568911[],2,FALSE))</f>
        <v/>
      </c>
      <c r="BY23" s="161" t="str">
        <f>IF(AB23="---","",VLOOKUP(AB23,List167834567910231213141516172345674568911[],2,FALSE))</f>
        <v/>
      </c>
      <c r="BZ23" s="161" t="str">
        <f>IF(AC23="---","",VLOOKUP(AC23,List167834567910231213141516172345674568911[],2,FALSE))</f>
        <v/>
      </c>
      <c r="CA23" s="8"/>
      <c r="CB23" s="1"/>
      <c r="CC23" s="8"/>
      <c r="CD23" s="1"/>
      <c r="CE23" s="8"/>
      <c r="CF23" s="1"/>
      <c r="CG23" s="8"/>
      <c r="CH23" s="1"/>
    </row>
    <row r="24" spans="2:86" s="211" customFormat="1" ht="13.5" customHeight="1" thickBot="1">
      <c r="B24" s="282">
        <v>3</v>
      </c>
      <c r="C24" s="289" t="s">
        <v>148</v>
      </c>
      <c r="D24" s="290"/>
      <c r="E24" s="198" t="s">
        <v>149</v>
      </c>
      <c r="F24" s="198"/>
      <c r="G24" s="199"/>
      <c r="H24" s="367" t="s">
        <v>105</v>
      </c>
      <c r="I24" s="367" t="s">
        <v>105</v>
      </c>
      <c r="J24" s="367" t="s">
        <v>105</v>
      </c>
      <c r="K24" s="367" t="s">
        <v>105</v>
      </c>
      <c r="L24" s="367" t="s">
        <v>105</v>
      </c>
      <c r="M24" s="367" t="s">
        <v>105</v>
      </c>
      <c r="N24" s="25" t="s">
        <v>105</v>
      </c>
      <c r="O24" s="25" t="s">
        <v>105</v>
      </c>
      <c r="P24" s="25" t="s">
        <v>105</v>
      </c>
      <c r="Q24" s="25" t="s">
        <v>105</v>
      </c>
      <c r="R24" s="32" t="s">
        <v>105</v>
      </c>
      <c r="S24" s="1"/>
      <c r="T24" s="367" t="s">
        <v>105</v>
      </c>
      <c r="U24" s="367" t="s">
        <v>105</v>
      </c>
      <c r="V24" s="367" t="s">
        <v>105</v>
      </c>
      <c r="W24" s="367" t="s">
        <v>105</v>
      </c>
      <c r="X24" s="367" t="s">
        <v>105</v>
      </c>
      <c r="Y24" s="371" t="s">
        <v>105</v>
      </c>
      <c r="Z24" s="371" t="s">
        <v>105</v>
      </c>
      <c r="AA24" s="371" t="s">
        <v>105</v>
      </c>
      <c r="AB24" s="371" t="s">
        <v>105</v>
      </c>
      <c r="AC24" s="371" t="s">
        <v>105</v>
      </c>
      <c r="AD24" s="8"/>
      <c r="AE24" s="8"/>
      <c r="AF24" s="27" t="str">
        <f t="shared" si="0"/>
        <v/>
      </c>
      <c r="AG24" s="27" t="str">
        <f t="shared" si="0"/>
        <v/>
      </c>
      <c r="AH24" s="27" t="str">
        <f t="shared" si="0"/>
        <v/>
      </c>
      <c r="AI24" s="27" t="str">
        <f t="shared" si="0"/>
        <v/>
      </c>
      <c r="AJ24" s="27" t="str">
        <f t="shared" si="0"/>
        <v/>
      </c>
      <c r="AK24" s="27" t="str">
        <f t="shared" si="0"/>
        <v/>
      </c>
      <c r="AL24" s="27" t="str">
        <f t="shared" si="0"/>
        <v/>
      </c>
      <c r="AM24" s="27" t="str">
        <f t="shared" si="0"/>
        <v/>
      </c>
      <c r="AN24" s="27" t="str">
        <f t="shared" si="0"/>
        <v/>
      </c>
      <c r="AO24" s="27" t="str">
        <f t="shared" si="0"/>
        <v/>
      </c>
      <c r="AP24" s="1"/>
      <c r="AQ24" s="28"/>
      <c r="AR24" s="29" t="s">
        <v>150</v>
      </c>
      <c r="AS24" s="30" t="str">
        <f t="shared" si="1"/>
        <v>---</v>
      </c>
      <c r="AT24" s="50" t="e">
        <f>VALUE(IF(AS24="---","",VLOOKUP(AS24,List167834567910231213141516172345674568911[],2,FALSE)))</f>
        <v>#VALUE!</v>
      </c>
      <c r="AU24" s="1" t="str">
        <f t="shared" si="2"/>
        <v>---</v>
      </c>
      <c r="AV24" s="1" t="e">
        <f>VALUE(IF(AU24="---","",VLOOKUP(AU24,List167834567910231213141516172345674568911[],2,FALSE)))</f>
        <v>#VALUE!</v>
      </c>
      <c r="AW24" s="1" t="str">
        <f t="shared" si="4"/>
        <v>---</v>
      </c>
      <c r="AX24" s="1" t="str">
        <f t="shared" si="3"/>
        <v>---</v>
      </c>
      <c r="AY24" s="1"/>
      <c r="AZ24" s="1"/>
      <c r="BA24" s="1"/>
      <c r="BB24" s="1"/>
      <c r="BC24" s="1"/>
      <c r="BD24" s="29" t="s">
        <v>150</v>
      </c>
      <c r="BE24" s="161" t="str">
        <f>IF(H24="---","",VLOOKUP(H24,List167834567910231213141516172345674568911[],2,FALSE))</f>
        <v/>
      </c>
      <c r="BF24" s="161" t="str">
        <f>IF(I24="---","",VLOOKUP(I24,List167834567910231213141516172345674568911[],2,FALSE))</f>
        <v/>
      </c>
      <c r="BG24" s="161" t="str">
        <f>IF(J24="---","",VLOOKUP(J24,List167834567910231213141516172345674568911[],2,FALSE))</f>
        <v/>
      </c>
      <c r="BH24" s="161" t="str">
        <f>IF(K24="---","",VLOOKUP(K24,List167834567910231213141516172345674568911[],2,FALSE))</f>
        <v/>
      </c>
      <c r="BI24" s="161" t="str">
        <f>IF(L24="---","",VLOOKUP(L24,List167834567910231213141516172345674568911[],2,FALSE))</f>
        <v/>
      </c>
      <c r="BJ24" s="161" t="str">
        <f>IF(M24="---","",VLOOKUP(M24,List167834567910231213141516172345674568911[],2,FALSE))</f>
        <v/>
      </c>
      <c r="BK24" s="161" t="str">
        <f>IF(N24="---","",VLOOKUP(N24,List167834567910231213141516172345674568911[],2,FALSE))</f>
        <v/>
      </c>
      <c r="BL24" s="161" t="str">
        <f>IF(O24="---","",VLOOKUP(O24,List167834567910231213141516172345674568911[],2,FALSE))</f>
        <v/>
      </c>
      <c r="BM24" s="161" t="str">
        <f>IF(P24="---","",VLOOKUP(P24,List167834567910231213141516172345674568911[],2,FALSE))</f>
        <v/>
      </c>
      <c r="BN24" s="161" t="str">
        <f>IF(Q24="---","",VLOOKUP(Q24,List167834567910231213141516172345674568911[],2,FALSE))</f>
        <v/>
      </c>
      <c r="BO24" s="161" t="str">
        <f>IF(R24="---","",VLOOKUP(R24,List167834567910231213141516172345674568911[],2,FALSE))</f>
        <v/>
      </c>
      <c r="BP24" s="29" t="s">
        <v>150</v>
      </c>
      <c r="BQ24" s="161" t="str">
        <f>IF(T24="---","",VLOOKUP(T24,List167834567910231213141516172345674568911[],2,FALSE))</f>
        <v/>
      </c>
      <c r="BR24" s="161" t="str">
        <f>IF(U24="---","",VLOOKUP(U24,List167834567910231213141516172345674568911[],2,FALSE))</f>
        <v/>
      </c>
      <c r="BS24" s="161" t="str">
        <f>IF(V24="---","",VLOOKUP(V24,List167834567910231213141516172345674568911[],2,FALSE))</f>
        <v/>
      </c>
      <c r="BT24" s="161" t="str">
        <f>IF(W24="---","",VLOOKUP(W24,List167834567910231213141516172345674568911[],2,FALSE))</f>
        <v/>
      </c>
      <c r="BU24" s="161" t="str">
        <f>IF(X24="---","",VLOOKUP(X24,List167834567910231213141516172345674568911[],2,FALSE))</f>
        <v/>
      </c>
      <c r="BV24" s="161" t="str">
        <f>IF(Y24="---","",VLOOKUP(Y24,List167834567910231213141516172345674568911[],2,FALSE))</f>
        <v/>
      </c>
      <c r="BW24" s="161" t="str">
        <f>IF(Z24="---","",VLOOKUP(Z24,List167834567910231213141516172345674568911[],2,FALSE))</f>
        <v/>
      </c>
      <c r="BX24" s="161" t="str">
        <f>IF(AA24="---","",VLOOKUP(AA24,List167834567910231213141516172345674568911[],2,FALSE))</f>
        <v/>
      </c>
      <c r="BY24" s="161" t="str">
        <f>IF(AB24="---","",VLOOKUP(AB24,List167834567910231213141516172345674568911[],2,FALSE))</f>
        <v/>
      </c>
      <c r="BZ24" s="161" t="str">
        <f>IF(AC24="---","",VLOOKUP(AC24,List167834567910231213141516172345674568911[],2,FALSE))</f>
        <v/>
      </c>
      <c r="CA24" s="8"/>
      <c r="CB24" s="1"/>
      <c r="CC24" s="8"/>
      <c r="CD24" s="1"/>
      <c r="CE24" s="8"/>
      <c r="CF24" s="1"/>
      <c r="CG24" s="8"/>
      <c r="CH24" s="1"/>
    </row>
    <row r="25" spans="2:86" s="211" customFormat="1" ht="13.5" customHeight="1" thickBot="1">
      <c r="B25" s="283"/>
      <c r="C25" s="289"/>
      <c r="D25" s="290"/>
      <c r="E25" s="198" t="s">
        <v>151</v>
      </c>
      <c r="F25" s="198"/>
      <c r="G25" s="199"/>
      <c r="H25" s="367" t="s">
        <v>105</v>
      </c>
      <c r="I25" s="367" t="s">
        <v>105</v>
      </c>
      <c r="J25" s="367" t="s">
        <v>105</v>
      </c>
      <c r="K25" s="367" t="s">
        <v>105</v>
      </c>
      <c r="L25" s="367" t="s">
        <v>105</v>
      </c>
      <c r="M25" s="367" t="s">
        <v>105</v>
      </c>
      <c r="N25" s="25" t="s">
        <v>105</v>
      </c>
      <c r="O25" s="25" t="s">
        <v>105</v>
      </c>
      <c r="P25" s="25" t="s">
        <v>105</v>
      </c>
      <c r="Q25" s="25" t="s">
        <v>105</v>
      </c>
      <c r="R25" s="32" t="s">
        <v>105</v>
      </c>
      <c r="S25" s="1"/>
      <c r="T25" s="367" t="s">
        <v>105</v>
      </c>
      <c r="U25" s="367" t="s">
        <v>105</v>
      </c>
      <c r="V25" s="367" t="s">
        <v>105</v>
      </c>
      <c r="W25" s="367" t="s">
        <v>105</v>
      </c>
      <c r="X25" s="367" t="s">
        <v>105</v>
      </c>
      <c r="Y25" s="371" t="s">
        <v>105</v>
      </c>
      <c r="Z25" s="371" t="s">
        <v>105</v>
      </c>
      <c r="AA25" s="371" t="s">
        <v>105</v>
      </c>
      <c r="AB25" s="371" t="s">
        <v>105</v>
      </c>
      <c r="AC25" s="371" t="s">
        <v>105</v>
      </c>
      <c r="AD25" s="8"/>
      <c r="AE25" s="8"/>
      <c r="AF25" s="27" t="str">
        <f t="shared" si="0"/>
        <v/>
      </c>
      <c r="AG25" s="27" t="str">
        <f t="shared" si="0"/>
        <v/>
      </c>
      <c r="AH25" s="27" t="str">
        <f t="shared" si="0"/>
        <v/>
      </c>
      <c r="AI25" s="27" t="str">
        <f t="shared" si="0"/>
        <v/>
      </c>
      <c r="AJ25" s="27" t="str">
        <f t="shared" si="0"/>
        <v/>
      </c>
      <c r="AK25" s="27" t="str">
        <f t="shared" si="0"/>
        <v/>
      </c>
      <c r="AL25" s="27" t="str">
        <f t="shared" si="0"/>
        <v/>
      </c>
      <c r="AM25" s="27" t="str">
        <f t="shared" si="0"/>
        <v/>
      </c>
      <c r="AN25" s="27" t="str">
        <f t="shared" si="0"/>
        <v/>
      </c>
      <c r="AO25" s="27" t="str">
        <f t="shared" si="0"/>
        <v/>
      </c>
      <c r="AP25" s="1"/>
      <c r="AQ25" s="28"/>
      <c r="AR25" s="29" t="s">
        <v>152</v>
      </c>
      <c r="AS25" s="30" t="str">
        <f t="shared" si="1"/>
        <v>---</v>
      </c>
      <c r="AT25" s="50" t="e">
        <f>VALUE(IF(AS25="---","",VLOOKUP(AS25,List167834567910231213141516172345674568911[],2,FALSE)))</f>
        <v>#VALUE!</v>
      </c>
      <c r="AU25" s="1" t="str">
        <f t="shared" si="2"/>
        <v>---</v>
      </c>
      <c r="AV25" s="1" t="e">
        <f>VALUE(IF(AU25="---","",VLOOKUP(AU25,List167834567910231213141516172345674568911[],2,FALSE)))</f>
        <v>#VALUE!</v>
      </c>
      <c r="AW25" s="1" t="str">
        <f t="shared" si="4"/>
        <v>---</v>
      </c>
      <c r="AX25" s="1" t="str">
        <f t="shared" si="3"/>
        <v>---</v>
      </c>
      <c r="AY25" s="1"/>
      <c r="AZ25" s="1"/>
      <c r="BA25" s="1"/>
      <c r="BB25" s="1"/>
      <c r="BC25" s="1"/>
      <c r="BD25" s="29" t="s">
        <v>152</v>
      </c>
      <c r="BE25" s="161" t="str">
        <f>IF(H25="---","",VLOOKUP(H25,List167834567910231213141516172345674568911[],2,FALSE))</f>
        <v/>
      </c>
      <c r="BF25" s="161" t="str">
        <f>IF(I25="---","",VLOOKUP(I25,List167834567910231213141516172345674568911[],2,FALSE))</f>
        <v/>
      </c>
      <c r="BG25" s="161" t="str">
        <f>IF(J25="---","",VLOOKUP(J25,List167834567910231213141516172345674568911[],2,FALSE))</f>
        <v/>
      </c>
      <c r="BH25" s="161" t="str">
        <f>IF(K25="---","",VLOOKUP(K25,List167834567910231213141516172345674568911[],2,FALSE))</f>
        <v/>
      </c>
      <c r="BI25" s="161" t="str">
        <f>IF(L25="---","",VLOOKUP(L25,List167834567910231213141516172345674568911[],2,FALSE))</f>
        <v/>
      </c>
      <c r="BJ25" s="161" t="str">
        <f>IF(M25="---","",VLOOKUP(M25,List167834567910231213141516172345674568911[],2,FALSE))</f>
        <v/>
      </c>
      <c r="BK25" s="161" t="str">
        <f>IF(N25="---","",VLOOKUP(N25,List167834567910231213141516172345674568911[],2,FALSE))</f>
        <v/>
      </c>
      <c r="BL25" s="161" t="str">
        <f>IF(O25="---","",VLOOKUP(O25,List167834567910231213141516172345674568911[],2,FALSE))</f>
        <v/>
      </c>
      <c r="BM25" s="161" t="str">
        <f>IF(P25="---","",VLOOKUP(P25,List167834567910231213141516172345674568911[],2,FALSE))</f>
        <v/>
      </c>
      <c r="BN25" s="161" t="str">
        <f>IF(Q25="---","",VLOOKUP(Q25,List167834567910231213141516172345674568911[],2,FALSE))</f>
        <v/>
      </c>
      <c r="BO25" s="161" t="str">
        <f>IF(R25="---","",VLOOKUP(R25,List167834567910231213141516172345674568911[],2,FALSE))</f>
        <v/>
      </c>
      <c r="BP25" s="29" t="s">
        <v>152</v>
      </c>
      <c r="BQ25" s="161" t="str">
        <f>IF(T25="---","",VLOOKUP(T25,List167834567910231213141516172345674568911[],2,FALSE))</f>
        <v/>
      </c>
      <c r="BR25" s="161" t="str">
        <f>IF(U25="---","",VLOOKUP(U25,List167834567910231213141516172345674568911[],2,FALSE))</f>
        <v/>
      </c>
      <c r="BS25" s="161" t="str">
        <f>IF(V25="---","",VLOOKUP(V25,List167834567910231213141516172345674568911[],2,FALSE))</f>
        <v/>
      </c>
      <c r="BT25" s="161" t="str">
        <f>IF(W25="---","",VLOOKUP(W25,List167834567910231213141516172345674568911[],2,FALSE))</f>
        <v/>
      </c>
      <c r="BU25" s="161" t="str">
        <f>IF(X25="---","",VLOOKUP(X25,List167834567910231213141516172345674568911[],2,FALSE))</f>
        <v/>
      </c>
      <c r="BV25" s="161" t="str">
        <f>IF(Y25="---","",VLOOKUP(Y25,List167834567910231213141516172345674568911[],2,FALSE))</f>
        <v/>
      </c>
      <c r="BW25" s="161" t="str">
        <f>IF(Z25="---","",VLOOKUP(Z25,List167834567910231213141516172345674568911[],2,FALSE))</f>
        <v/>
      </c>
      <c r="BX25" s="161" t="str">
        <f>IF(AA25="---","",VLOOKUP(AA25,List167834567910231213141516172345674568911[],2,FALSE))</f>
        <v/>
      </c>
      <c r="BY25" s="161" t="str">
        <f>IF(AB25="---","",VLOOKUP(AB25,List167834567910231213141516172345674568911[],2,FALSE))</f>
        <v/>
      </c>
      <c r="BZ25" s="161" t="str">
        <f>IF(AC25="---","",VLOOKUP(AC25,List167834567910231213141516172345674568911[],2,FALSE))</f>
        <v/>
      </c>
      <c r="CA25" s="8"/>
      <c r="CB25" s="1"/>
      <c r="CC25" s="8"/>
      <c r="CD25" s="1"/>
      <c r="CE25" s="8"/>
      <c r="CF25" s="1"/>
      <c r="CG25" s="8"/>
      <c r="CH25" s="1"/>
    </row>
    <row r="26" spans="2:86" s="211" customFormat="1" ht="13.5" customHeight="1" thickBot="1">
      <c r="B26" s="283"/>
      <c r="C26" s="289"/>
      <c r="D26" s="290"/>
      <c r="E26" s="198" t="s">
        <v>153</v>
      </c>
      <c r="F26" s="198"/>
      <c r="G26" s="199"/>
      <c r="H26" s="367" t="s">
        <v>105</v>
      </c>
      <c r="I26" s="367" t="s">
        <v>105</v>
      </c>
      <c r="J26" s="367" t="s">
        <v>105</v>
      </c>
      <c r="K26" s="367" t="s">
        <v>105</v>
      </c>
      <c r="L26" s="367" t="s">
        <v>105</v>
      </c>
      <c r="M26" s="367" t="s">
        <v>105</v>
      </c>
      <c r="N26" s="25" t="s">
        <v>105</v>
      </c>
      <c r="O26" s="25" t="s">
        <v>105</v>
      </c>
      <c r="P26" s="25" t="s">
        <v>105</v>
      </c>
      <c r="Q26" s="25" t="s">
        <v>105</v>
      </c>
      <c r="R26" s="32" t="s">
        <v>105</v>
      </c>
      <c r="S26" s="1"/>
      <c r="T26" s="367" t="s">
        <v>105</v>
      </c>
      <c r="U26" s="367" t="s">
        <v>105</v>
      </c>
      <c r="V26" s="367" t="s">
        <v>105</v>
      </c>
      <c r="W26" s="367" t="s">
        <v>105</v>
      </c>
      <c r="X26" s="367" t="s">
        <v>105</v>
      </c>
      <c r="Y26" s="371" t="s">
        <v>105</v>
      </c>
      <c r="Z26" s="371" t="s">
        <v>105</v>
      </c>
      <c r="AA26" s="371" t="s">
        <v>105</v>
      </c>
      <c r="AB26" s="371" t="s">
        <v>105</v>
      </c>
      <c r="AC26" s="371" t="s">
        <v>105</v>
      </c>
      <c r="AD26" s="8"/>
      <c r="AE26" s="8"/>
      <c r="AF26" s="27" t="str">
        <f t="shared" si="0"/>
        <v/>
      </c>
      <c r="AG26" s="27" t="str">
        <f t="shared" si="0"/>
        <v/>
      </c>
      <c r="AH26" s="27" t="str">
        <f t="shared" si="0"/>
        <v/>
      </c>
      <c r="AI26" s="27" t="str">
        <f t="shared" si="0"/>
        <v/>
      </c>
      <c r="AJ26" s="27" t="str">
        <f t="shared" si="0"/>
        <v/>
      </c>
      <c r="AK26" s="27" t="str">
        <f t="shared" si="0"/>
        <v/>
      </c>
      <c r="AL26" s="27" t="str">
        <f t="shared" si="0"/>
        <v/>
      </c>
      <c r="AM26" s="27" t="str">
        <f t="shared" si="0"/>
        <v/>
      </c>
      <c r="AN26" s="27" t="str">
        <f t="shared" si="0"/>
        <v/>
      </c>
      <c r="AO26" s="27" t="str">
        <f t="shared" si="0"/>
        <v/>
      </c>
      <c r="AP26" s="1"/>
      <c r="AQ26" s="28"/>
      <c r="AR26" s="29" t="s">
        <v>154</v>
      </c>
      <c r="AS26" s="30" t="str">
        <f t="shared" si="1"/>
        <v>---</v>
      </c>
      <c r="AT26" s="50" t="e">
        <f>VALUE(IF(AS26="---","",VLOOKUP(AS26,List167834567910231213141516172345674568911[],2,FALSE)))</f>
        <v>#VALUE!</v>
      </c>
      <c r="AU26" s="1" t="str">
        <f t="shared" si="2"/>
        <v>---</v>
      </c>
      <c r="AV26" s="1" t="e">
        <f>VALUE(IF(AU26="---","",VLOOKUP(AU26,List167834567910231213141516172345674568911[],2,FALSE)))</f>
        <v>#VALUE!</v>
      </c>
      <c r="AW26" s="1" t="str">
        <f t="shared" si="4"/>
        <v>---</v>
      </c>
      <c r="AX26" s="1" t="str">
        <f t="shared" si="3"/>
        <v>---</v>
      </c>
      <c r="AY26" s="1"/>
      <c r="AZ26" s="1"/>
      <c r="BA26" s="1"/>
      <c r="BB26" s="1"/>
      <c r="BC26" s="1"/>
      <c r="BD26" s="29" t="s">
        <v>154</v>
      </c>
      <c r="BE26" s="161" t="str">
        <f>IF(H26="---","",VLOOKUP(H26,List167834567910231213141516172345674568911[],2,FALSE))</f>
        <v/>
      </c>
      <c r="BF26" s="161" t="str">
        <f>IF(I26="---","",VLOOKUP(I26,List167834567910231213141516172345674568911[],2,FALSE))</f>
        <v/>
      </c>
      <c r="BG26" s="161" t="str">
        <f>IF(J26="---","",VLOOKUP(J26,List167834567910231213141516172345674568911[],2,FALSE))</f>
        <v/>
      </c>
      <c r="BH26" s="161" t="str">
        <f>IF(K26="---","",VLOOKUP(K26,List167834567910231213141516172345674568911[],2,FALSE))</f>
        <v/>
      </c>
      <c r="BI26" s="161" t="str">
        <f>IF(L26="---","",VLOOKUP(L26,List167834567910231213141516172345674568911[],2,FALSE))</f>
        <v/>
      </c>
      <c r="BJ26" s="161" t="str">
        <f>IF(M26="---","",VLOOKUP(M26,List167834567910231213141516172345674568911[],2,FALSE))</f>
        <v/>
      </c>
      <c r="BK26" s="161" t="str">
        <f>IF(N26="---","",VLOOKUP(N26,List167834567910231213141516172345674568911[],2,FALSE))</f>
        <v/>
      </c>
      <c r="BL26" s="161" t="str">
        <f>IF(O26="---","",VLOOKUP(O26,List167834567910231213141516172345674568911[],2,FALSE))</f>
        <v/>
      </c>
      <c r="BM26" s="161" t="str">
        <f>IF(P26="---","",VLOOKUP(P26,List167834567910231213141516172345674568911[],2,FALSE))</f>
        <v/>
      </c>
      <c r="BN26" s="161" t="str">
        <f>IF(Q26="---","",VLOOKUP(Q26,List167834567910231213141516172345674568911[],2,FALSE))</f>
        <v/>
      </c>
      <c r="BO26" s="161" t="str">
        <f>IF(R26="---","",VLOOKUP(R26,List167834567910231213141516172345674568911[],2,FALSE))</f>
        <v/>
      </c>
      <c r="BP26" s="29" t="s">
        <v>154</v>
      </c>
      <c r="BQ26" s="161" t="str">
        <f>IF(T26="---","",VLOOKUP(T26,List167834567910231213141516172345674568911[],2,FALSE))</f>
        <v/>
      </c>
      <c r="BR26" s="161" t="str">
        <f>IF(U26="---","",VLOOKUP(U26,List167834567910231213141516172345674568911[],2,FALSE))</f>
        <v/>
      </c>
      <c r="BS26" s="161" t="str">
        <f>IF(V26="---","",VLOOKUP(V26,List167834567910231213141516172345674568911[],2,FALSE))</f>
        <v/>
      </c>
      <c r="BT26" s="161" t="str">
        <f>IF(W26="---","",VLOOKUP(W26,List167834567910231213141516172345674568911[],2,FALSE))</f>
        <v/>
      </c>
      <c r="BU26" s="161" t="str">
        <f>IF(X26="---","",VLOOKUP(X26,List167834567910231213141516172345674568911[],2,FALSE))</f>
        <v/>
      </c>
      <c r="BV26" s="161" t="str">
        <f>IF(Y26="---","",VLOOKUP(Y26,List167834567910231213141516172345674568911[],2,FALSE))</f>
        <v/>
      </c>
      <c r="BW26" s="161" t="str">
        <f>IF(Z26="---","",VLOOKUP(Z26,List167834567910231213141516172345674568911[],2,FALSE))</f>
        <v/>
      </c>
      <c r="BX26" s="161" t="str">
        <f>IF(AA26="---","",VLOOKUP(AA26,List167834567910231213141516172345674568911[],2,FALSE))</f>
        <v/>
      </c>
      <c r="BY26" s="161" t="str">
        <f>IF(AB26="---","",VLOOKUP(AB26,List167834567910231213141516172345674568911[],2,FALSE))</f>
        <v/>
      </c>
      <c r="BZ26" s="161" t="str">
        <f>IF(AC26="---","",VLOOKUP(AC26,List167834567910231213141516172345674568911[],2,FALSE))</f>
        <v/>
      </c>
      <c r="CA26" s="8"/>
      <c r="CB26" s="1"/>
      <c r="CC26" s="8"/>
      <c r="CD26" s="1"/>
      <c r="CE26" s="8"/>
      <c r="CF26" s="1"/>
      <c r="CG26" s="8"/>
      <c r="CH26" s="1"/>
    </row>
    <row r="27" spans="2:86" s="211" customFormat="1" ht="13.9" customHeight="1" thickBot="1">
      <c r="B27" s="283"/>
      <c r="C27" s="289" t="s">
        <v>155</v>
      </c>
      <c r="D27" s="290"/>
      <c r="E27" s="198" t="s">
        <v>227</v>
      </c>
      <c r="F27" s="198"/>
      <c r="G27" s="199"/>
      <c r="H27" s="367" t="s">
        <v>105</v>
      </c>
      <c r="I27" s="367" t="s">
        <v>105</v>
      </c>
      <c r="J27" s="367" t="s">
        <v>105</v>
      </c>
      <c r="K27" s="367" t="s">
        <v>105</v>
      </c>
      <c r="L27" s="367" t="s">
        <v>105</v>
      </c>
      <c r="M27" s="367" t="s">
        <v>105</v>
      </c>
      <c r="N27" s="25" t="s">
        <v>105</v>
      </c>
      <c r="O27" s="25" t="s">
        <v>105</v>
      </c>
      <c r="P27" s="25" t="s">
        <v>105</v>
      </c>
      <c r="Q27" s="25" t="s">
        <v>105</v>
      </c>
      <c r="R27" s="32" t="s">
        <v>105</v>
      </c>
      <c r="S27" s="1"/>
      <c r="T27" s="367" t="s">
        <v>105</v>
      </c>
      <c r="U27" s="367" t="s">
        <v>105</v>
      </c>
      <c r="V27" s="367" t="s">
        <v>105</v>
      </c>
      <c r="W27" s="367" t="s">
        <v>105</v>
      </c>
      <c r="X27" s="367" t="s">
        <v>105</v>
      </c>
      <c r="Y27" s="371" t="s">
        <v>105</v>
      </c>
      <c r="Z27" s="371" t="s">
        <v>105</v>
      </c>
      <c r="AA27" s="371" t="s">
        <v>105</v>
      </c>
      <c r="AB27" s="371" t="s">
        <v>105</v>
      </c>
      <c r="AC27" s="371" t="s">
        <v>105</v>
      </c>
      <c r="AD27" s="8"/>
      <c r="AE27" s="8"/>
      <c r="AF27" s="27" t="str">
        <f t="shared" si="0"/>
        <v/>
      </c>
      <c r="AG27" s="27" t="str">
        <f t="shared" si="0"/>
        <v/>
      </c>
      <c r="AH27" s="27" t="str">
        <f t="shared" si="0"/>
        <v/>
      </c>
      <c r="AI27" s="27" t="str">
        <f t="shared" si="0"/>
        <v/>
      </c>
      <c r="AJ27" s="27" t="str">
        <f t="shared" si="0"/>
        <v/>
      </c>
      <c r="AK27" s="27" t="str">
        <f t="shared" si="0"/>
        <v/>
      </c>
      <c r="AL27" s="27" t="str">
        <f t="shared" si="0"/>
        <v/>
      </c>
      <c r="AM27" s="27" t="str">
        <f t="shared" si="0"/>
        <v/>
      </c>
      <c r="AN27" s="27" t="str">
        <f t="shared" si="0"/>
        <v/>
      </c>
      <c r="AO27" s="27" t="str">
        <f t="shared" si="0"/>
        <v/>
      </c>
      <c r="AP27" s="1"/>
      <c r="AQ27" s="28"/>
      <c r="AR27" s="29" t="s">
        <v>157</v>
      </c>
      <c r="AS27" s="30" t="str">
        <f t="shared" si="1"/>
        <v>---</v>
      </c>
      <c r="AT27" s="50" t="e">
        <f>VALUE(IF(AS27="---","",VLOOKUP(AS27,List167834567910231213141516172345674568911[],2,FALSE)))</f>
        <v>#VALUE!</v>
      </c>
      <c r="AU27" s="1" t="str">
        <f t="shared" si="2"/>
        <v>---</v>
      </c>
      <c r="AV27" s="1" t="e">
        <f>VALUE(IF(AU27="---","",VLOOKUP(AU27,List167834567910231213141516172345674568911[],2,FALSE)))</f>
        <v>#VALUE!</v>
      </c>
      <c r="AW27" s="1" t="str">
        <f t="shared" si="4"/>
        <v>---</v>
      </c>
      <c r="AX27" s="1" t="str">
        <f t="shared" si="3"/>
        <v>---</v>
      </c>
      <c r="AY27" s="1"/>
      <c r="AZ27" s="1"/>
      <c r="BA27" s="1"/>
      <c r="BB27" s="1"/>
      <c r="BC27" s="1"/>
      <c r="BD27" s="29" t="s">
        <v>157</v>
      </c>
      <c r="BE27" s="161" t="str">
        <f>IF(H27="---","",VLOOKUP(H27,List167834567910231213141516172345674568911[],2,FALSE))</f>
        <v/>
      </c>
      <c r="BF27" s="161" t="str">
        <f>IF(I27="---","",VLOOKUP(I27,List167834567910231213141516172345674568911[],2,FALSE))</f>
        <v/>
      </c>
      <c r="BG27" s="161" t="str">
        <f>IF(J27="---","",VLOOKUP(J27,List167834567910231213141516172345674568911[],2,FALSE))</f>
        <v/>
      </c>
      <c r="BH27" s="161" t="str">
        <f>IF(K27="---","",VLOOKUP(K27,List167834567910231213141516172345674568911[],2,FALSE))</f>
        <v/>
      </c>
      <c r="BI27" s="161" t="str">
        <f>IF(L27="---","",VLOOKUP(L27,List167834567910231213141516172345674568911[],2,FALSE))</f>
        <v/>
      </c>
      <c r="BJ27" s="161" t="str">
        <f>IF(M27="---","",VLOOKUP(M27,List167834567910231213141516172345674568911[],2,FALSE))</f>
        <v/>
      </c>
      <c r="BK27" s="161" t="str">
        <f>IF(N27="---","",VLOOKUP(N27,List167834567910231213141516172345674568911[],2,FALSE))</f>
        <v/>
      </c>
      <c r="BL27" s="161" t="str">
        <f>IF(O27="---","",VLOOKUP(O27,List167834567910231213141516172345674568911[],2,FALSE))</f>
        <v/>
      </c>
      <c r="BM27" s="161" t="str">
        <f>IF(P27="---","",VLOOKUP(P27,List167834567910231213141516172345674568911[],2,FALSE))</f>
        <v/>
      </c>
      <c r="BN27" s="161" t="str">
        <f>IF(Q27="---","",VLOOKUP(Q27,List167834567910231213141516172345674568911[],2,FALSE))</f>
        <v/>
      </c>
      <c r="BO27" s="161" t="str">
        <f>IF(R27="---","",VLOOKUP(R27,List167834567910231213141516172345674568911[],2,FALSE))</f>
        <v/>
      </c>
      <c r="BP27" s="29" t="s">
        <v>157</v>
      </c>
      <c r="BQ27" s="161" t="str">
        <f>IF(T27="---","",VLOOKUP(T27,List167834567910231213141516172345674568911[],2,FALSE))</f>
        <v/>
      </c>
      <c r="BR27" s="161" t="str">
        <f>IF(U27="---","",VLOOKUP(U27,List167834567910231213141516172345674568911[],2,FALSE))</f>
        <v/>
      </c>
      <c r="BS27" s="161" t="str">
        <f>IF(V27="---","",VLOOKUP(V27,List167834567910231213141516172345674568911[],2,FALSE))</f>
        <v/>
      </c>
      <c r="BT27" s="161" t="str">
        <f>IF(W27="---","",VLOOKUP(W27,List167834567910231213141516172345674568911[],2,FALSE))</f>
        <v/>
      </c>
      <c r="BU27" s="161" t="str">
        <f>IF(X27="---","",VLOOKUP(X27,List167834567910231213141516172345674568911[],2,FALSE))</f>
        <v/>
      </c>
      <c r="BV27" s="161" t="str">
        <f>IF(Y27="---","",VLOOKUP(Y27,List167834567910231213141516172345674568911[],2,FALSE))</f>
        <v/>
      </c>
      <c r="BW27" s="161" t="str">
        <f>IF(Z27="---","",VLOOKUP(Z27,List167834567910231213141516172345674568911[],2,FALSE))</f>
        <v/>
      </c>
      <c r="BX27" s="161" t="str">
        <f>IF(AA27="---","",VLOOKUP(AA27,List167834567910231213141516172345674568911[],2,FALSE))</f>
        <v/>
      </c>
      <c r="BY27" s="161" t="str">
        <f>IF(AB27="---","",VLOOKUP(AB27,List167834567910231213141516172345674568911[],2,FALSE))</f>
        <v/>
      </c>
      <c r="BZ27" s="161" t="str">
        <f>IF(AC27="---","",VLOOKUP(AC27,List167834567910231213141516172345674568911[],2,FALSE))</f>
        <v/>
      </c>
      <c r="CA27" s="8"/>
      <c r="CB27" s="1"/>
      <c r="CC27" s="8"/>
      <c r="CD27" s="1"/>
      <c r="CE27" s="8"/>
      <c r="CF27" s="1"/>
      <c r="CG27" s="8"/>
      <c r="CH27" s="1"/>
    </row>
    <row r="28" spans="2:86" s="211" customFormat="1" ht="13.5" customHeight="1" thickBot="1">
      <c r="B28" s="283"/>
      <c r="C28" s="289"/>
      <c r="D28" s="290"/>
      <c r="E28" s="198" t="s">
        <v>228</v>
      </c>
      <c r="F28" s="198"/>
      <c r="G28" s="199"/>
      <c r="H28" s="367" t="s">
        <v>105</v>
      </c>
      <c r="I28" s="367" t="s">
        <v>105</v>
      </c>
      <c r="J28" s="367" t="s">
        <v>105</v>
      </c>
      <c r="K28" s="367" t="s">
        <v>105</v>
      </c>
      <c r="L28" s="367" t="s">
        <v>105</v>
      </c>
      <c r="M28" s="367" t="s">
        <v>105</v>
      </c>
      <c r="N28" s="25" t="s">
        <v>105</v>
      </c>
      <c r="O28" s="25" t="s">
        <v>105</v>
      </c>
      <c r="P28" s="25" t="s">
        <v>105</v>
      </c>
      <c r="Q28" s="25" t="s">
        <v>105</v>
      </c>
      <c r="R28" s="32" t="s">
        <v>105</v>
      </c>
      <c r="S28" s="1"/>
      <c r="T28" s="367" t="s">
        <v>105</v>
      </c>
      <c r="U28" s="367" t="s">
        <v>105</v>
      </c>
      <c r="V28" s="367" t="s">
        <v>105</v>
      </c>
      <c r="W28" s="367" t="s">
        <v>105</v>
      </c>
      <c r="X28" s="367" t="s">
        <v>105</v>
      </c>
      <c r="Y28" s="371" t="s">
        <v>105</v>
      </c>
      <c r="Z28" s="371" t="s">
        <v>105</v>
      </c>
      <c r="AA28" s="371" t="s">
        <v>105</v>
      </c>
      <c r="AB28" s="371" t="s">
        <v>105</v>
      </c>
      <c r="AC28" s="371" t="s">
        <v>105</v>
      </c>
      <c r="AD28" s="8"/>
      <c r="AE28" s="8"/>
      <c r="AF28" s="27" t="str">
        <f t="shared" si="0"/>
        <v/>
      </c>
      <c r="AG28" s="27" t="str">
        <f t="shared" si="0"/>
        <v/>
      </c>
      <c r="AH28" s="27" t="str">
        <f t="shared" si="0"/>
        <v/>
      </c>
      <c r="AI28" s="27" t="str">
        <f t="shared" si="0"/>
        <v/>
      </c>
      <c r="AJ28" s="27" t="str">
        <f t="shared" si="0"/>
        <v/>
      </c>
      <c r="AK28" s="27" t="str">
        <f t="shared" ref="AK28:AO30" si="5">IFERROR(IF(N28="---","",IF(Y28="---","No Target Set",IF(BV28=BK28,"On Target",IF(BV28&gt;BK28,"Behind",IF(BV28&lt;BK28,"Ahead"))))),"")</f>
        <v/>
      </c>
      <c r="AL28" s="27" t="str">
        <f t="shared" si="5"/>
        <v/>
      </c>
      <c r="AM28" s="27" t="str">
        <f t="shared" si="5"/>
        <v/>
      </c>
      <c r="AN28" s="27" t="str">
        <f t="shared" si="5"/>
        <v/>
      </c>
      <c r="AO28" s="27" t="str">
        <f t="shared" si="5"/>
        <v/>
      </c>
      <c r="AP28" s="1"/>
      <c r="AQ28" s="28"/>
      <c r="AR28" s="29" t="s">
        <v>159</v>
      </c>
      <c r="AS28" s="30" t="str">
        <f t="shared" si="1"/>
        <v>---</v>
      </c>
      <c r="AT28" s="50" t="e">
        <f>VALUE(IF(AS28="---","",VLOOKUP(AS28,List167834567910231213141516172345674568911[],2,FALSE)))</f>
        <v>#VALUE!</v>
      </c>
      <c r="AU28" s="1" t="str">
        <f t="shared" si="2"/>
        <v>---</v>
      </c>
      <c r="AV28" s="1" t="e">
        <f>VALUE(IF(AU28="---","",VLOOKUP(AU28,List167834567910231213141516172345674568911[],2,FALSE)))</f>
        <v>#VALUE!</v>
      </c>
      <c r="AW28" s="1" t="str">
        <f t="shared" si="4"/>
        <v>---</v>
      </c>
      <c r="AX28" s="1" t="str">
        <f t="shared" si="3"/>
        <v>---</v>
      </c>
      <c r="AY28" s="1"/>
      <c r="AZ28" s="1"/>
      <c r="BA28" s="1"/>
      <c r="BB28" s="1"/>
      <c r="BC28" s="1"/>
      <c r="BD28" s="29" t="s">
        <v>159</v>
      </c>
      <c r="BE28" s="161" t="str">
        <f>IF(H28="---","",VLOOKUP(H28,List167834567910231213141516172345674568911[],2,FALSE))</f>
        <v/>
      </c>
      <c r="BF28" s="161" t="str">
        <f>IF(I28="---","",VLOOKUP(I28,List167834567910231213141516172345674568911[],2,FALSE))</f>
        <v/>
      </c>
      <c r="BG28" s="161" t="str">
        <f>IF(J28="---","",VLOOKUP(J28,List167834567910231213141516172345674568911[],2,FALSE))</f>
        <v/>
      </c>
      <c r="BH28" s="161" t="str">
        <f>IF(K28="---","",VLOOKUP(K28,List167834567910231213141516172345674568911[],2,FALSE))</f>
        <v/>
      </c>
      <c r="BI28" s="161" t="str">
        <f>IF(L28="---","",VLOOKUP(L28,List167834567910231213141516172345674568911[],2,FALSE))</f>
        <v/>
      </c>
      <c r="BJ28" s="161" t="str">
        <f>IF(M28="---","",VLOOKUP(M28,List167834567910231213141516172345674568911[],2,FALSE))</f>
        <v/>
      </c>
      <c r="BK28" s="161" t="str">
        <f>IF(N28="---","",VLOOKUP(N28,List167834567910231213141516172345674568911[],2,FALSE))</f>
        <v/>
      </c>
      <c r="BL28" s="161" t="str">
        <f>IF(O28="---","",VLOOKUP(O28,List167834567910231213141516172345674568911[],2,FALSE))</f>
        <v/>
      </c>
      <c r="BM28" s="161" t="str">
        <f>IF(P28="---","",VLOOKUP(P28,List167834567910231213141516172345674568911[],2,FALSE))</f>
        <v/>
      </c>
      <c r="BN28" s="161" t="str">
        <f>IF(Q28="---","",VLOOKUP(Q28,List167834567910231213141516172345674568911[],2,FALSE))</f>
        <v/>
      </c>
      <c r="BO28" s="161" t="str">
        <f>IF(R28="---","",VLOOKUP(R28,List167834567910231213141516172345674568911[],2,FALSE))</f>
        <v/>
      </c>
      <c r="BP28" s="29" t="s">
        <v>159</v>
      </c>
      <c r="BQ28" s="161" t="str">
        <f>IF(T28="---","",VLOOKUP(T28,List167834567910231213141516172345674568911[],2,FALSE))</f>
        <v/>
      </c>
      <c r="BR28" s="161" t="str">
        <f>IF(U28="---","",VLOOKUP(U28,List167834567910231213141516172345674568911[],2,FALSE))</f>
        <v/>
      </c>
      <c r="BS28" s="161" t="str">
        <f>IF(V28="---","",VLOOKUP(V28,List167834567910231213141516172345674568911[],2,FALSE))</f>
        <v/>
      </c>
      <c r="BT28" s="161" t="str">
        <f>IF(W28="---","",VLOOKUP(W28,List167834567910231213141516172345674568911[],2,FALSE))</f>
        <v/>
      </c>
      <c r="BU28" s="161" t="str">
        <f>IF(X28="---","",VLOOKUP(X28,List167834567910231213141516172345674568911[],2,FALSE))</f>
        <v/>
      </c>
      <c r="BV28" s="161" t="str">
        <f>IF(Y28="---","",VLOOKUP(Y28,List167834567910231213141516172345674568911[],2,FALSE))</f>
        <v/>
      </c>
      <c r="BW28" s="161" t="str">
        <f>IF(Z28="---","",VLOOKUP(Z28,List167834567910231213141516172345674568911[],2,FALSE))</f>
        <v/>
      </c>
      <c r="BX28" s="161" t="str">
        <f>IF(AA28="---","",VLOOKUP(AA28,List167834567910231213141516172345674568911[],2,FALSE))</f>
        <v/>
      </c>
      <c r="BY28" s="161" t="str">
        <f>IF(AB28="---","",VLOOKUP(AB28,List167834567910231213141516172345674568911[],2,FALSE))</f>
        <v/>
      </c>
      <c r="BZ28" s="161" t="str">
        <f>IF(AC28="---","",VLOOKUP(AC28,List167834567910231213141516172345674568911[],2,FALSE))</f>
        <v/>
      </c>
      <c r="CA28" s="8"/>
      <c r="CB28" s="1"/>
      <c r="CC28" s="8"/>
      <c r="CD28" s="1"/>
      <c r="CE28" s="8"/>
      <c r="CF28" s="1"/>
      <c r="CG28" s="8"/>
      <c r="CH28" s="1"/>
    </row>
    <row r="29" spans="2:86" s="211" customFormat="1" ht="13.5" customHeight="1" thickBot="1">
      <c r="B29" s="283"/>
      <c r="C29" s="289"/>
      <c r="D29" s="290"/>
      <c r="E29" s="198" t="s">
        <v>160</v>
      </c>
      <c r="F29" s="198"/>
      <c r="G29" s="199"/>
      <c r="H29" s="367" t="s">
        <v>105</v>
      </c>
      <c r="I29" s="367" t="s">
        <v>105</v>
      </c>
      <c r="J29" s="367" t="s">
        <v>105</v>
      </c>
      <c r="K29" s="367" t="s">
        <v>105</v>
      </c>
      <c r="L29" s="367" t="s">
        <v>105</v>
      </c>
      <c r="M29" s="367" t="s">
        <v>105</v>
      </c>
      <c r="N29" s="25" t="s">
        <v>105</v>
      </c>
      <c r="O29" s="25" t="s">
        <v>105</v>
      </c>
      <c r="P29" s="25" t="s">
        <v>105</v>
      </c>
      <c r="Q29" s="25" t="s">
        <v>105</v>
      </c>
      <c r="R29" s="32" t="s">
        <v>105</v>
      </c>
      <c r="S29" s="1"/>
      <c r="T29" s="367" t="s">
        <v>105</v>
      </c>
      <c r="U29" s="367" t="s">
        <v>105</v>
      </c>
      <c r="V29" s="367" t="s">
        <v>105</v>
      </c>
      <c r="W29" s="367" t="s">
        <v>105</v>
      </c>
      <c r="X29" s="367" t="s">
        <v>105</v>
      </c>
      <c r="Y29" s="371" t="s">
        <v>105</v>
      </c>
      <c r="Z29" s="371" t="s">
        <v>105</v>
      </c>
      <c r="AA29" s="371" t="s">
        <v>105</v>
      </c>
      <c r="AB29" s="371" t="s">
        <v>105</v>
      </c>
      <c r="AC29" s="371" t="s">
        <v>105</v>
      </c>
      <c r="AD29" s="8"/>
      <c r="AE29" s="8"/>
      <c r="AF29" s="27" t="str">
        <f t="shared" ref="AF29:AJ30" si="6">IFERROR(IF(I29="---","",IF(T29="---","No Target Set",IF(BQ29=BF29,"On Target",IF(BQ29&gt;BF29,"Behind",IF(BQ29&lt;BF29,"Ahead"))))),"")</f>
        <v/>
      </c>
      <c r="AG29" s="27" t="str">
        <f t="shared" si="6"/>
        <v/>
      </c>
      <c r="AH29" s="27" t="str">
        <f t="shared" si="6"/>
        <v/>
      </c>
      <c r="AI29" s="27" t="str">
        <f t="shared" si="6"/>
        <v/>
      </c>
      <c r="AJ29" s="27" t="str">
        <f t="shared" si="6"/>
        <v/>
      </c>
      <c r="AK29" s="27" t="str">
        <f t="shared" si="5"/>
        <v/>
      </c>
      <c r="AL29" s="27" t="str">
        <f t="shared" si="5"/>
        <v/>
      </c>
      <c r="AM29" s="27" t="str">
        <f t="shared" si="5"/>
        <v/>
      </c>
      <c r="AN29" s="27" t="str">
        <f t="shared" si="5"/>
        <v/>
      </c>
      <c r="AO29" s="27" t="str">
        <f t="shared" si="5"/>
        <v/>
      </c>
      <c r="AP29" s="1"/>
      <c r="AQ29" s="28"/>
      <c r="AR29" s="29" t="s">
        <v>161</v>
      </c>
      <c r="AS29" s="30" t="str">
        <f t="shared" si="1"/>
        <v>---</v>
      </c>
      <c r="AT29" s="50" t="e">
        <f>VALUE(IF(AS29="---","",VLOOKUP(AS29,List167834567910231213141516172345674568911[],2,FALSE)))</f>
        <v>#VALUE!</v>
      </c>
      <c r="AU29" s="1" t="str">
        <f t="shared" si="2"/>
        <v>---</v>
      </c>
      <c r="AV29" s="1" t="e">
        <f>VALUE(IF(AU29="---","",VLOOKUP(AU29,List167834567910231213141516172345674568911[],2,FALSE)))</f>
        <v>#VALUE!</v>
      </c>
      <c r="AW29" s="1" t="str">
        <f t="shared" si="4"/>
        <v>---</v>
      </c>
      <c r="AX29" s="1" t="str">
        <f t="shared" si="3"/>
        <v>---</v>
      </c>
      <c r="AY29" s="1"/>
      <c r="AZ29" s="1"/>
      <c r="BA29" s="1"/>
      <c r="BB29" s="1"/>
      <c r="BC29" s="1"/>
      <c r="BD29" s="29" t="s">
        <v>161</v>
      </c>
      <c r="BE29" s="161" t="str">
        <f>IF(H29="---","",VLOOKUP(H29,List167834567910231213141516172345674568911[],2,FALSE))</f>
        <v/>
      </c>
      <c r="BF29" s="161" t="str">
        <f>IF(I29="---","",VLOOKUP(I29,List167834567910231213141516172345674568911[],2,FALSE))</f>
        <v/>
      </c>
      <c r="BG29" s="161" t="str">
        <f>IF(J29="---","",VLOOKUP(J29,List167834567910231213141516172345674568911[],2,FALSE))</f>
        <v/>
      </c>
      <c r="BH29" s="161" t="str">
        <f>IF(K29="---","",VLOOKUP(K29,List167834567910231213141516172345674568911[],2,FALSE))</f>
        <v/>
      </c>
      <c r="BI29" s="161" t="str">
        <f>IF(L29="---","",VLOOKUP(L29,List167834567910231213141516172345674568911[],2,FALSE))</f>
        <v/>
      </c>
      <c r="BJ29" s="161" t="str">
        <f>IF(M29="---","",VLOOKUP(M29,List167834567910231213141516172345674568911[],2,FALSE))</f>
        <v/>
      </c>
      <c r="BK29" s="161" t="str">
        <f>IF(N29="---","",VLOOKUP(N29,List167834567910231213141516172345674568911[],2,FALSE))</f>
        <v/>
      </c>
      <c r="BL29" s="161" t="str">
        <f>IF(O29="---","",VLOOKUP(O29,List167834567910231213141516172345674568911[],2,FALSE))</f>
        <v/>
      </c>
      <c r="BM29" s="161" t="str">
        <f>IF(P29="---","",VLOOKUP(P29,List167834567910231213141516172345674568911[],2,FALSE))</f>
        <v/>
      </c>
      <c r="BN29" s="161" t="str">
        <f>IF(Q29="---","",VLOOKUP(Q29,List167834567910231213141516172345674568911[],2,FALSE))</f>
        <v/>
      </c>
      <c r="BO29" s="161" t="str">
        <f>IF(R29="---","",VLOOKUP(R29,List167834567910231213141516172345674568911[],2,FALSE))</f>
        <v/>
      </c>
      <c r="BP29" s="29" t="s">
        <v>161</v>
      </c>
      <c r="BQ29" s="161" t="str">
        <f>IF(T29="---","",VLOOKUP(T29,List167834567910231213141516172345674568911[],2,FALSE))</f>
        <v/>
      </c>
      <c r="BR29" s="161" t="str">
        <f>IF(U29="---","",VLOOKUP(U29,List167834567910231213141516172345674568911[],2,FALSE))</f>
        <v/>
      </c>
      <c r="BS29" s="161" t="str">
        <f>IF(V29="---","",VLOOKUP(V29,List167834567910231213141516172345674568911[],2,FALSE))</f>
        <v/>
      </c>
      <c r="BT29" s="161" t="str">
        <f>IF(W29="---","",VLOOKUP(W29,List167834567910231213141516172345674568911[],2,FALSE))</f>
        <v/>
      </c>
      <c r="BU29" s="161" t="str">
        <f>IF(X29="---","",VLOOKUP(X29,List167834567910231213141516172345674568911[],2,FALSE))</f>
        <v/>
      </c>
      <c r="BV29" s="161" t="str">
        <f>IF(Y29="---","",VLOOKUP(Y29,List167834567910231213141516172345674568911[],2,FALSE))</f>
        <v/>
      </c>
      <c r="BW29" s="161" t="str">
        <f>IF(Z29="---","",VLOOKUP(Z29,List167834567910231213141516172345674568911[],2,FALSE))</f>
        <v/>
      </c>
      <c r="BX29" s="161" t="str">
        <f>IF(AA29="---","",VLOOKUP(AA29,List167834567910231213141516172345674568911[],2,FALSE))</f>
        <v/>
      </c>
      <c r="BY29" s="161" t="str">
        <f>IF(AB29="---","",VLOOKUP(AB29,List167834567910231213141516172345674568911[],2,FALSE))</f>
        <v/>
      </c>
      <c r="BZ29" s="161" t="str">
        <f>IF(AC29="---","",VLOOKUP(AC29,List167834567910231213141516172345674568911[],2,FALSE))</f>
        <v/>
      </c>
      <c r="CA29" s="8"/>
      <c r="CB29" s="1"/>
      <c r="CC29" s="8"/>
      <c r="CD29" s="1"/>
      <c r="CE29" s="8"/>
      <c r="CF29" s="1"/>
      <c r="CG29" s="8"/>
      <c r="CH29" s="1"/>
    </row>
    <row r="30" spans="2:86" s="211" customFormat="1" ht="13.5" customHeight="1" thickBot="1">
      <c r="B30" s="284"/>
      <c r="C30" s="289"/>
      <c r="D30" s="290"/>
      <c r="E30" s="198" t="s">
        <v>239</v>
      </c>
      <c r="F30" s="198"/>
      <c r="G30" s="199"/>
      <c r="H30" s="376" t="s">
        <v>105</v>
      </c>
      <c r="I30" s="376" t="s">
        <v>105</v>
      </c>
      <c r="J30" s="376" t="s">
        <v>105</v>
      </c>
      <c r="K30" s="376" t="s">
        <v>105</v>
      </c>
      <c r="L30" s="376" t="s">
        <v>105</v>
      </c>
      <c r="M30" s="376" t="s">
        <v>105</v>
      </c>
      <c r="N30" s="36" t="s">
        <v>105</v>
      </c>
      <c r="O30" s="36" t="s">
        <v>105</v>
      </c>
      <c r="P30" s="36" t="s">
        <v>105</v>
      </c>
      <c r="Q30" s="36" t="s">
        <v>105</v>
      </c>
      <c r="R30" s="37" t="s">
        <v>105</v>
      </c>
      <c r="S30" s="1"/>
      <c r="T30" s="367" t="s">
        <v>105</v>
      </c>
      <c r="U30" s="367" t="s">
        <v>105</v>
      </c>
      <c r="V30" s="367" t="s">
        <v>105</v>
      </c>
      <c r="W30" s="367" t="s">
        <v>105</v>
      </c>
      <c r="X30" s="367" t="s">
        <v>105</v>
      </c>
      <c r="Y30" s="371" t="s">
        <v>105</v>
      </c>
      <c r="Z30" s="371" t="s">
        <v>105</v>
      </c>
      <c r="AA30" s="371" t="s">
        <v>105</v>
      </c>
      <c r="AB30" s="371" t="s">
        <v>105</v>
      </c>
      <c r="AC30" s="371" t="s">
        <v>105</v>
      </c>
      <c r="AD30" s="8"/>
      <c r="AE30" s="8"/>
      <c r="AF30" s="27" t="str">
        <f t="shared" si="6"/>
        <v/>
      </c>
      <c r="AG30" s="27" t="str">
        <f t="shared" si="6"/>
        <v/>
      </c>
      <c r="AH30" s="27" t="str">
        <f t="shared" si="6"/>
        <v/>
      </c>
      <c r="AI30" s="27" t="str">
        <f t="shared" si="6"/>
        <v/>
      </c>
      <c r="AJ30" s="27" t="str">
        <f t="shared" si="6"/>
        <v/>
      </c>
      <c r="AK30" s="27" t="str">
        <f t="shared" si="5"/>
        <v/>
      </c>
      <c r="AL30" s="27" t="str">
        <f t="shared" si="5"/>
        <v/>
      </c>
      <c r="AM30" s="27" t="str">
        <f t="shared" si="5"/>
        <v/>
      </c>
      <c r="AN30" s="27" t="str">
        <f t="shared" si="5"/>
        <v/>
      </c>
      <c r="AO30" s="27" t="str">
        <f t="shared" si="5"/>
        <v/>
      </c>
      <c r="AP30" s="1"/>
      <c r="AQ30" s="28"/>
      <c r="AR30" s="29" t="s">
        <v>163</v>
      </c>
      <c r="AS30" s="30" t="str">
        <f t="shared" si="1"/>
        <v>---</v>
      </c>
      <c r="AT30" s="50" t="e">
        <f>VALUE(IF(AS30="---","",VLOOKUP(AS30,List167834567910231213141516172345674568911[],2,FALSE)))</f>
        <v>#VALUE!</v>
      </c>
      <c r="AU30" s="1" t="str">
        <f t="shared" si="2"/>
        <v>---</v>
      </c>
      <c r="AV30" s="1" t="e">
        <f>VALUE(IF(AU30="---","",VLOOKUP(AU30,List167834567910231213141516172345674568911[],2,FALSE)))</f>
        <v>#VALUE!</v>
      </c>
      <c r="AW30" s="1" t="str">
        <f t="shared" si="4"/>
        <v>---</v>
      </c>
      <c r="AX30" s="1" t="str">
        <f t="shared" si="3"/>
        <v>---</v>
      </c>
      <c r="AY30" s="1"/>
      <c r="AZ30" s="1"/>
      <c r="BA30" s="1"/>
      <c r="BB30" s="1"/>
      <c r="BC30" s="1"/>
      <c r="BD30" s="29" t="s">
        <v>163</v>
      </c>
      <c r="BE30" s="161" t="str">
        <f>IF(H30="---","",VLOOKUP(H30,List167834567910231213141516172345674568911[],2,FALSE))</f>
        <v/>
      </c>
      <c r="BF30" s="161" t="str">
        <f>IF(I30="---","",VLOOKUP(I30,List167834567910231213141516172345674568911[],2,FALSE))</f>
        <v/>
      </c>
      <c r="BG30" s="161" t="str">
        <f>IF(J30="---","",VLOOKUP(J30,List167834567910231213141516172345674568911[],2,FALSE))</f>
        <v/>
      </c>
      <c r="BH30" s="161" t="str">
        <f>IF(K30="---","",VLOOKUP(K30,List167834567910231213141516172345674568911[],2,FALSE))</f>
        <v/>
      </c>
      <c r="BI30" s="161" t="str">
        <f>IF(L30="---","",VLOOKUP(L30,List167834567910231213141516172345674568911[],2,FALSE))</f>
        <v/>
      </c>
      <c r="BJ30" s="161" t="str">
        <f>IF(M30="---","",VLOOKUP(M30,List167834567910231213141516172345674568911[],2,FALSE))</f>
        <v/>
      </c>
      <c r="BK30" s="161" t="str">
        <f>IF(N30="---","",VLOOKUP(N30,List167834567910231213141516172345674568911[],2,FALSE))</f>
        <v/>
      </c>
      <c r="BL30" s="161" t="str">
        <f>IF(O30="---","",VLOOKUP(O30,List167834567910231213141516172345674568911[],2,FALSE))</f>
        <v/>
      </c>
      <c r="BM30" s="161" t="str">
        <f>IF(P30="---","",VLOOKUP(P30,List167834567910231213141516172345674568911[],2,FALSE))</f>
        <v/>
      </c>
      <c r="BN30" s="161" t="str">
        <f>IF(Q30="---","",VLOOKUP(Q30,List167834567910231213141516172345674568911[],2,FALSE))</f>
        <v/>
      </c>
      <c r="BO30" s="161" t="str">
        <f>IF(R30="---","",VLOOKUP(R30,List167834567910231213141516172345674568911[],2,FALSE))</f>
        <v/>
      </c>
      <c r="BP30" s="29" t="s">
        <v>163</v>
      </c>
      <c r="BQ30" s="161" t="str">
        <f>IF(T30="---","",VLOOKUP(T30,List167834567910231213141516172345674568911[],2,FALSE))</f>
        <v/>
      </c>
      <c r="BR30" s="161" t="str">
        <f>IF(U30="---","",VLOOKUP(U30,List167834567910231213141516172345674568911[],2,FALSE))</f>
        <v/>
      </c>
      <c r="BS30" s="161" t="str">
        <f>IF(V30="---","",VLOOKUP(V30,List167834567910231213141516172345674568911[],2,FALSE))</f>
        <v/>
      </c>
      <c r="BT30" s="161" t="str">
        <f>IF(W30="---","",VLOOKUP(W30,List167834567910231213141516172345674568911[],2,FALSE))</f>
        <v/>
      </c>
      <c r="BU30" s="161" t="str">
        <f>IF(X30="---","",VLOOKUP(X30,List167834567910231213141516172345674568911[],2,FALSE))</f>
        <v/>
      </c>
      <c r="BV30" s="161" t="str">
        <f>IF(Y30="---","",VLOOKUP(Y30,List167834567910231213141516172345674568911[],2,FALSE))</f>
        <v/>
      </c>
      <c r="BW30" s="161" t="str">
        <f>IF(Z30="---","",VLOOKUP(Z30,List167834567910231213141516172345674568911[],2,FALSE))</f>
        <v/>
      </c>
      <c r="BX30" s="161" t="str">
        <f>IF(AA30="---","",VLOOKUP(AA30,List167834567910231213141516172345674568911[],2,FALSE))</f>
        <v/>
      </c>
      <c r="BY30" s="161" t="str">
        <f>IF(AB30="---","",VLOOKUP(AB30,List167834567910231213141516172345674568911[],2,FALSE))</f>
        <v/>
      </c>
      <c r="BZ30" s="161" t="str">
        <f>IF(AC30="---","",VLOOKUP(AC30,List167834567910231213141516172345674568911[],2,FALSE))</f>
        <v/>
      </c>
      <c r="CA30" s="8"/>
      <c r="CB30" s="1"/>
      <c r="CC30" s="8"/>
      <c r="CD30" s="1"/>
      <c r="CE30" s="8"/>
      <c r="CF30" s="1"/>
      <c r="CG30" s="8"/>
      <c r="CH30" s="1"/>
    </row>
    <row r="31" spans="2:86" s="211" customFormat="1" ht="13.5" customHeight="1" thickBot="1">
      <c r="B31" s="276" t="s">
        <v>164</v>
      </c>
      <c r="C31" s="277"/>
      <c r="D31" s="277"/>
      <c r="E31" s="277"/>
      <c r="F31" s="277"/>
      <c r="G31" s="278"/>
      <c r="H31" s="38">
        <f>COUNTIF(Year0Range,AZ4)</f>
        <v>0</v>
      </c>
      <c r="I31" s="38" t="str">
        <f>IF(COUNTIF(Year1Range,AZ4)=0,"",COUNTIF(Year1Range,AZ4))</f>
        <v/>
      </c>
      <c r="J31" s="38" t="str">
        <f>IF(COUNTIF(Year2Range,AZ4)=0,"",COUNTIF(Year2Range,AZ4))</f>
        <v/>
      </c>
      <c r="K31" s="38" t="str">
        <f>IF(COUNTIF(Year3Range,AZ4)=0,"",COUNTIF(Year3Range,AZ4))</f>
        <v/>
      </c>
      <c r="L31" s="38" t="str">
        <f>IF(COUNTIF(Year4Range,AZ4)=0,"",COUNTIF(Year4Range,AZ4))</f>
        <v/>
      </c>
      <c r="M31" s="38" t="str">
        <f>IF(COUNTIF(Year5Range,AZ4)=0,"",COUNTIF(Year5Range,AZ4))</f>
        <v/>
      </c>
      <c r="N31" s="38" t="str">
        <f>IF(COUNTIF(Year6Range,AZ4)=0,"",COUNTIF(Year6Range,AZ4))</f>
        <v/>
      </c>
      <c r="O31" s="38" t="str">
        <f>IF(COUNTIF(Year7Range,AZ4)=0,"",COUNTIF(Year7Range,AZ4))</f>
        <v/>
      </c>
      <c r="P31" s="38" t="str">
        <f>IF(COUNTIF(Year8Range,AZ4)=0,"",COUNTIF(Year8Range,AZ4))</f>
        <v/>
      </c>
      <c r="Q31" s="38" t="str">
        <f>IF(COUNTIF(Year9Range,AZ4)=0,"",COUNTIF(Year9Range,AZ4))</f>
        <v/>
      </c>
      <c r="R31" s="38" t="str">
        <f>IF(COUNTIF(Year10Range,AZ4)=0,"",COUNTIF(Year10Range,AZ4))</f>
        <v/>
      </c>
      <c r="S31" s="1"/>
      <c r="T31" s="38">
        <f>COUNTIF(Year1Expected,$AZ$4)</f>
        <v>0</v>
      </c>
      <c r="U31" s="38" t="str">
        <f>IF(COUNTIF(Year2Expected,$AZ$4)=0,"",COUNTIF(Year2Expected,$AZ$4))</f>
        <v/>
      </c>
      <c r="V31" s="38" t="str">
        <f>IF(COUNTIF(Year3Expected,$AZ$4)=0,"",COUNTIF(Year3Expected,$AZ$4))</f>
        <v/>
      </c>
      <c r="W31" s="38" t="str">
        <f>IF(COUNTIF(Year4Expected,$AZ$4)=0,"",COUNTIF(Year4Expected,$AZ$4))</f>
        <v/>
      </c>
      <c r="X31" s="38" t="str">
        <f>IF(COUNTIF(Year5Expected,$AZ$4)=0,"",COUNTIF(Year5Expected,$AZ$4))</f>
        <v/>
      </c>
      <c r="Y31" s="38" t="str">
        <f>IF(COUNTIF(Year6Expected,$AZ$4)=0,"",COUNTIF(Year6Expected,$AZ$4))</f>
        <v/>
      </c>
      <c r="Z31" s="38" t="str">
        <f>IF(COUNTIF(Year7Expected,$AZ$4)=0,"",COUNTIF(Year7Expected,$AZ$4))</f>
        <v/>
      </c>
      <c r="AA31" s="38" t="str">
        <f>IF(COUNTIF(Year8Expected,$AZ$4)=0,"",COUNTIF(Year8Expected,$AZ$4))</f>
        <v/>
      </c>
      <c r="AB31" s="38" t="str">
        <f>IF(COUNTIF(Year9Expected,$AZ$4)=0,"",COUNTIF(Year9Expected,$AZ$4))</f>
        <v/>
      </c>
      <c r="AC31" s="38" t="str">
        <f>IF(COUNTIF(Year10Expected,$AZ$4)=0,"",COUNTIF(Year10Expected,$AZ$4))</f>
        <v/>
      </c>
      <c r="AD31" s="8"/>
      <c r="AE31" s="8"/>
      <c r="AF31" s="1"/>
      <c r="AG31" s="1"/>
      <c r="AH31" s="1"/>
      <c r="AI31" s="1"/>
      <c r="AJ31" s="1"/>
      <c r="AK31" s="1"/>
      <c r="AL31" s="1"/>
      <c r="AM31" s="1"/>
      <c r="AN31" s="1"/>
      <c r="AO31" s="1"/>
      <c r="AP31" s="1"/>
      <c r="AQ31" s="1"/>
      <c r="AR31" s="1"/>
      <c r="AS31" s="1" t="e">
        <f>LOOKUP(2,1/(H34:R34&lt;&gt;""),H$2:R$2)</f>
        <v>#N/A</v>
      </c>
      <c r="AT31" s="1"/>
      <c r="AU31" s="1" t="e">
        <f>AS31</f>
        <v>#N/A</v>
      </c>
      <c r="AV31" s="1"/>
      <c r="AW31" s="1"/>
      <c r="AX31" s="1"/>
      <c r="AY31" s="1"/>
      <c r="AZ31" s="1"/>
      <c r="BA31" s="1"/>
      <c r="BB31" s="1"/>
      <c r="BC31" s="1"/>
      <c r="BD31" s="29" t="s">
        <v>165</v>
      </c>
      <c r="BE31" s="162">
        <f t="shared" ref="BE31:BO31" si="7">COUNTIF(BE3:BE30,1)</f>
        <v>0</v>
      </c>
      <c r="BF31" s="162">
        <f t="shared" si="7"/>
        <v>0</v>
      </c>
      <c r="BG31" s="162">
        <f t="shared" si="7"/>
        <v>0</v>
      </c>
      <c r="BH31" s="162">
        <f t="shared" si="7"/>
        <v>0</v>
      </c>
      <c r="BI31" s="162">
        <f t="shared" si="7"/>
        <v>0</v>
      </c>
      <c r="BJ31" s="162">
        <f t="shared" si="7"/>
        <v>0</v>
      </c>
      <c r="BK31" s="162">
        <f t="shared" si="7"/>
        <v>0</v>
      </c>
      <c r="BL31" s="162">
        <f t="shared" si="7"/>
        <v>0</v>
      </c>
      <c r="BM31" s="162">
        <f t="shared" si="7"/>
        <v>0</v>
      </c>
      <c r="BN31" s="162">
        <f t="shared" si="7"/>
        <v>0</v>
      </c>
      <c r="BO31" s="162">
        <f t="shared" si="7"/>
        <v>0</v>
      </c>
      <c r="BP31" s="29" t="s">
        <v>165</v>
      </c>
      <c r="BQ31" s="163">
        <f t="shared" ref="BQ31:BZ31" si="8">COUNTIF(BQ3:BQ30,1)</f>
        <v>0</v>
      </c>
      <c r="BR31" s="163">
        <f t="shared" si="8"/>
        <v>0</v>
      </c>
      <c r="BS31" s="163">
        <f t="shared" si="8"/>
        <v>0</v>
      </c>
      <c r="BT31" s="163">
        <f t="shared" si="8"/>
        <v>0</v>
      </c>
      <c r="BU31" s="163">
        <f t="shared" si="8"/>
        <v>0</v>
      </c>
      <c r="BV31" s="163">
        <f t="shared" si="8"/>
        <v>0</v>
      </c>
      <c r="BW31" s="163">
        <f t="shared" si="8"/>
        <v>0</v>
      </c>
      <c r="BX31" s="163">
        <f t="shared" si="8"/>
        <v>0</v>
      </c>
      <c r="BY31" s="163">
        <f t="shared" si="8"/>
        <v>0</v>
      </c>
      <c r="BZ31" s="163">
        <f t="shared" si="8"/>
        <v>0</v>
      </c>
      <c r="CA31" s="8"/>
      <c r="CB31" s="1"/>
      <c r="CC31" s="8"/>
      <c r="CD31" s="1"/>
      <c r="CE31" s="8"/>
      <c r="CF31" s="1"/>
      <c r="CG31" s="8"/>
      <c r="CH31" s="1"/>
    </row>
    <row r="32" spans="2:86" s="211" customFormat="1" ht="13.5" customHeight="1" thickBot="1">
      <c r="B32" s="276" t="s">
        <v>166</v>
      </c>
      <c r="C32" s="277"/>
      <c r="D32" s="277"/>
      <c r="E32" s="277"/>
      <c r="F32" s="277"/>
      <c r="G32" s="278"/>
      <c r="H32" s="38">
        <f>COUNTIF(Year0Range,AZ5)</f>
        <v>0</v>
      </c>
      <c r="I32" s="39" t="str">
        <f>IF(COUNTIF(Year1Range,AZ5)=0,"",COUNTIF(Year1Range,AZ5))</f>
        <v/>
      </c>
      <c r="J32" s="39" t="str">
        <f>IF(COUNTIF(Year2Range,AZ5)=0,"",COUNTIF(Year2Range,AZ5))</f>
        <v/>
      </c>
      <c r="K32" s="39" t="str">
        <f>IF(COUNTIF(Year3Range,AZ5)=0,"",COUNTIF(Year3Range,AZ5))</f>
        <v/>
      </c>
      <c r="L32" s="39" t="str">
        <f>IF(COUNTIF(Year4Range,AZ5)=0,"",COUNTIF(Year4Range,AZ5))</f>
        <v/>
      </c>
      <c r="M32" s="39" t="str">
        <f>IF(COUNTIF(Year5Range,AZ5)=0,"",COUNTIF(Year5Range,AZ5))</f>
        <v/>
      </c>
      <c r="N32" s="39" t="str">
        <f>IF(COUNTIF(Year6Range,AZ5)=0,"",COUNTIF(Year6Range,AZ5))</f>
        <v/>
      </c>
      <c r="O32" s="39" t="str">
        <f>IF(COUNTIF(Year7Range,AZ5)=0,"",COUNTIF(Year7Range,AZ5))</f>
        <v/>
      </c>
      <c r="P32" s="39" t="str">
        <f>IF(COUNTIF(Year8Range,AZ5)=0,"",COUNTIF(Year8Range,AZ5))</f>
        <v/>
      </c>
      <c r="Q32" s="39" t="str">
        <f>IF(COUNTIF(Year9Range,AZ5)=0,"",COUNTIF(Year9Range,AZ5))</f>
        <v/>
      </c>
      <c r="R32" s="39" t="str">
        <f>IF(COUNTIF(Year10Range,AZ5)=0,"",COUNTIF(Year10Range,AZ5))</f>
        <v/>
      </c>
      <c r="S32" s="1"/>
      <c r="T32" s="38">
        <f>COUNTIF(Year1Expected,$AZ$5)</f>
        <v>0</v>
      </c>
      <c r="U32" s="38" t="str">
        <f>IF(COUNTIF(Year2Expected,$AZ$5)=0,"",COUNTIF(Year2Expected,$AZ$5))</f>
        <v/>
      </c>
      <c r="V32" s="38" t="str">
        <f>IF(COUNTIF(Year3Expected,$AZ$5)=0,"",COUNTIF(Year3Expected,$AZ$5))</f>
        <v/>
      </c>
      <c r="W32" s="38" t="str">
        <f>IF(COUNTIF(Year4Expected,$AZ$5)=0,"",COUNTIF(Year4Expected,$AZ$5))</f>
        <v/>
      </c>
      <c r="X32" s="38" t="str">
        <f>IF(COUNTIF(Year5Expected,$AZ$5)=0,"",COUNTIF(Year5Expected,$AZ$5))</f>
        <v/>
      </c>
      <c r="Y32" s="38" t="str">
        <f>IF(COUNTIF(Year6Expected,$AZ$5)=0,"",COUNTIF(Year6Expected,$AZ$5))</f>
        <v/>
      </c>
      <c r="Z32" s="38" t="str">
        <f>IF(COUNTIF(Year7Expected,$AZ$5)=0,"",COUNTIF(Year7Expected,$AZ$5))</f>
        <v/>
      </c>
      <c r="AA32" s="38" t="str">
        <f>IF(COUNTIF(Year8Expected,$AZ$5)=0,"",COUNTIF(Year8Expected,$AZ$5))</f>
        <v/>
      </c>
      <c r="AB32" s="38" t="str">
        <f>IF(COUNTIF(Year9Expected,$AZ$5)=0,"",COUNTIF(Year9Expected,$AZ$5))</f>
        <v/>
      </c>
      <c r="AC32" s="38" t="str">
        <f>IF(COUNTIF(Year10Expected,$AZ$5)=0,"",COUNTIF(Year10Expected,$AZ$5))</f>
        <v/>
      </c>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29" t="s">
        <v>167</v>
      </c>
      <c r="BE32" s="162">
        <f t="shared" ref="BE32:BO32" si="9">COUNTIF(BE3:BE30,0.5)</f>
        <v>0</v>
      </c>
      <c r="BF32" s="162">
        <f t="shared" si="9"/>
        <v>0</v>
      </c>
      <c r="BG32" s="162">
        <f t="shared" si="9"/>
        <v>0</v>
      </c>
      <c r="BH32" s="162">
        <f t="shared" si="9"/>
        <v>0</v>
      </c>
      <c r="BI32" s="162">
        <f t="shared" si="9"/>
        <v>0</v>
      </c>
      <c r="BJ32" s="162">
        <f t="shared" si="9"/>
        <v>0</v>
      </c>
      <c r="BK32" s="162">
        <f t="shared" si="9"/>
        <v>0</v>
      </c>
      <c r="BL32" s="162">
        <f t="shared" si="9"/>
        <v>0</v>
      </c>
      <c r="BM32" s="162">
        <f t="shared" si="9"/>
        <v>0</v>
      </c>
      <c r="BN32" s="162">
        <f t="shared" si="9"/>
        <v>0</v>
      </c>
      <c r="BO32" s="162">
        <f t="shared" si="9"/>
        <v>0</v>
      </c>
      <c r="BP32" s="29" t="s">
        <v>167</v>
      </c>
      <c r="BQ32" s="163">
        <f t="shared" ref="BQ32:BZ32" si="10">COUNTIF(BQ3:BQ30,0.5)</f>
        <v>0</v>
      </c>
      <c r="BR32" s="163">
        <f t="shared" si="10"/>
        <v>0</v>
      </c>
      <c r="BS32" s="163">
        <f t="shared" si="10"/>
        <v>0</v>
      </c>
      <c r="BT32" s="163">
        <f t="shared" si="10"/>
        <v>0</v>
      </c>
      <c r="BU32" s="163">
        <f t="shared" si="10"/>
        <v>0</v>
      </c>
      <c r="BV32" s="163">
        <f t="shared" si="10"/>
        <v>0</v>
      </c>
      <c r="BW32" s="163">
        <f t="shared" si="10"/>
        <v>0</v>
      </c>
      <c r="BX32" s="163">
        <f t="shared" si="10"/>
        <v>0</v>
      </c>
      <c r="BY32" s="163">
        <f t="shared" si="10"/>
        <v>0</v>
      </c>
      <c r="BZ32" s="163">
        <f t="shared" si="10"/>
        <v>0</v>
      </c>
      <c r="CA32" s="8"/>
      <c r="CB32" s="1"/>
      <c r="CC32" s="8"/>
      <c r="CD32" s="1"/>
      <c r="CE32" s="8"/>
      <c r="CF32" s="1"/>
      <c r="CG32" s="8"/>
      <c r="CH32" s="1"/>
    </row>
    <row r="33" spans="1:87" ht="13.5" customHeight="1" thickBot="1">
      <c r="A33" s="1"/>
      <c r="B33" s="276" t="s">
        <v>168</v>
      </c>
      <c r="C33" s="277"/>
      <c r="D33" s="277"/>
      <c r="E33" s="277"/>
      <c r="F33" s="277"/>
      <c r="G33" s="278"/>
      <c r="H33" s="38">
        <f>COUNTIF(Year0Range,"*60")</f>
        <v>0</v>
      </c>
      <c r="I33" s="39" t="str">
        <f>IF(COUNTIF(Year1Range,"*60")=0,"",COUNTIF(Year1Range,"*60"))</f>
        <v/>
      </c>
      <c r="J33" s="39" t="str">
        <f>IF(COUNTIF(Year2Range,"*60")=0,"",COUNTIF(Year2Range,"*60"))</f>
        <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S33" s="1"/>
      <c r="T33" s="38">
        <f>COUNTIF(Year1Expected,"*60")</f>
        <v>0</v>
      </c>
      <c r="U33" s="38" t="str">
        <f>IF(COUNTIF(Year2Expected,"*60")=0,"",COUNTIF(Year2Expected,"*60"))</f>
        <v/>
      </c>
      <c r="V33" s="38" t="str">
        <f>IF(COUNTIF(Year3Expected,"*60")=0,"",COUNTIF(Year3Expected,"*60"))</f>
        <v/>
      </c>
      <c r="W33" s="38" t="str">
        <f>IF(COUNTIF(Year4Expected,"*60")=0,"",COUNTIF(Year4Expected,"*60"))</f>
        <v/>
      </c>
      <c r="X33" s="38" t="str">
        <f>IF(COUNTIF(Year5Expected,"*60")=0,"",COUNTIF(Year5Expected,"*60"))</f>
        <v/>
      </c>
      <c r="Y33" s="38" t="str">
        <f>IF(COUNTIF(Year6Expected,"*60")=0,"",COUNTIF(Year6Expected,"*60"))</f>
        <v/>
      </c>
      <c r="Z33" s="38" t="str">
        <f>IF(COUNTIF(Year7Expected,"*60")=0,"",COUNTIF(Year7Expected,"*60"))</f>
        <v/>
      </c>
      <c r="AA33" s="38" t="str">
        <f>IF(COUNTIF(Year8Expected,"*60")=0,"",COUNTIF(Year8Expected,"*60"))</f>
        <v/>
      </c>
      <c r="AB33" s="38" t="str">
        <f>IF(COUNTIF(Year9Expected,"*60")=0,"",COUNTIF(Year9Expected,"*60"))</f>
        <v/>
      </c>
      <c r="AC33" s="38" t="str">
        <f>IF(COUNTIF(Year10Expected,"*60")=0,"",COUNTIF(Year10Expected,"*60"))</f>
        <v/>
      </c>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29" t="s">
        <v>169</v>
      </c>
      <c r="BE33" s="162">
        <f t="shared" ref="BE33:BO33" si="11">COUNTIF(BE3:BE30,0)</f>
        <v>0</v>
      </c>
      <c r="BF33" s="162">
        <f t="shared" si="11"/>
        <v>0</v>
      </c>
      <c r="BG33" s="162">
        <f t="shared" si="11"/>
        <v>0</v>
      </c>
      <c r="BH33" s="162">
        <f t="shared" si="11"/>
        <v>0</v>
      </c>
      <c r="BI33" s="162">
        <f t="shared" si="11"/>
        <v>0</v>
      </c>
      <c r="BJ33" s="162">
        <f t="shared" si="11"/>
        <v>0</v>
      </c>
      <c r="BK33" s="162">
        <f t="shared" si="11"/>
        <v>0</v>
      </c>
      <c r="BL33" s="162">
        <f t="shared" si="11"/>
        <v>0</v>
      </c>
      <c r="BM33" s="162">
        <f t="shared" si="11"/>
        <v>0</v>
      </c>
      <c r="BN33" s="162">
        <f t="shared" si="11"/>
        <v>0</v>
      </c>
      <c r="BO33" s="162">
        <f t="shared" si="11"/>
        <v>0</v>
      </c>
      <c r="BP33" s="29" t="s">
        <v>169</v>
      </c>
      <c r="BQ33" s="163">
        <f t="shared" ref="BQ33:BZ33" si="12">COUNTIF(BQ3:BQ30,0)</f>
        <v>0</v>
      </c>
      <c r="BR33" s="163">
        <f t="shared" si="12"/>
        <v>0</v>
      </c>
      <c r="BS33" s="163">
        <f t="shared" si="12"/>
        <v>0</v>
      </c>
      <c r="BT33" s="163">
        <f t="shared" si="12"/>
        <v>0</v>
      </c>
      <c r="BU33" s="163">
        <f t="shared" si="12"/>
        <v>0</v>
      </c>
      <c r="BV33" s="163">
        <f t="shared" si="12"/>
        <v>0</v>
      </c>
      <c r="BW33" s="163">
        <f t="shared" si="12"/>
        <v>0</v>
      </c>
      <c r="BX33" s="163">
        <f t="shared" si="12"/>
        <v>0</v>
      </c>
      <c r="BY33" s="163">
        <f t="shared" si="12"/>
        <v>0</v>
      </c>
      <c r="BZ33" s="163">
        <f t="shared" si="12"/>
        <v>0</v>
      </c>
      <c r="CA33" s="8"/>
      <c r="CB33" s="1"/>
      <c r="CC33" s="8"/>
      <c r="CD33" s="1"/>
      <c r="CE33" s="8"/>
      <c r="CF33" s="1"/>
      <c r="CG33" s="8"/>
      <c r="CH33" s="1"/>
      <c r="CI33" s="8"/>
    </row>
    <row r="34" spans="1:87" ht="13.5" customHeight="1" thickBot="1">
      <c r="A34" s="1"/>
      <c r="B34" s="300" t="s">
        <v>170</v>
      </c>
      <c r="C34" s="301"/>
      <c r="D34" s="301"/>
      <c r="E34" s="301"/>
      <c r="F34" s="302"/>
      <c r="G34" s="195"/>
      <c r="H34" s="40" t="str">
        <f>IF(ISERROR(AVERAGE(BE24:BE30,BE12:BE23, BE3:BE11)),"",AVERAGE(BE24:BE30,BE12:BE23, BE3:BE11))</f>
        <v/>
      </c>
      <c r="I34" s="40" t="str">
        <f t="shared" ref="I34:R34" si="13">IF(ISERROR(AVERAGE(BF24:BF30,BF12:BF23, BF3:BF11)),"",AVERAGE(BF24:BF30,BF12:BF23, BF3:BF11))</f>
        <v/>
      </c>
      <c r="J34" s="40" t="str">
        <f t="shared" si="13"/>
        <v/>
      </c>
      <c r="K34" s="40" t="str">
        <f t="shared" si="13"/>
        <v/>
      </c>
      <c r="L34" s="40" t="str">
        <f t="shared" si="13"/>
        <v/>
      </c>
      <c r="M34" s="40" t="str">
        <f t="shared" si="13"/>
        <v/>
      </c>
      <c r="N34" s="40" t="str">
        <f t="shared" si="13"/>
        <v/>
      </c>
      <c r="O34" s="40" t="str">
        <f t="shared" si="13"/>
        <v/>
      </c>
      <c r="P34" s="40" t="str">
        <f t="shared" si="13"/>
        <v/>
      </c>
      <c r="Q34" s="40" t="str">
        <f t="shared" si="13"/>
        <v/>
      </c>
      <c r="R34" s="40" t="str">
        <f t="shared" si="13"/>
        <v/>
      </c>
      <c r="S34" s="1"/>
      <c r="T34" s="40" t="str">
        <f t="shared" ref="T34:AC34" si="14">IF(ISERROR(AVERAGE(BQ24:BQ30,BQ12:BQ23, BQ3:BQ11)),"",AVERAGE(BQ24:BQ30,BQ12:BQ23, BQ3:BQ11))</f>
        <v/>
      </c>
      <c r="U34" s="40" t="str">
        <f t="shared" si="14"/>
        <v/>
      </c>
      <c r="V34" s="40" t="str">
        <f t="shared" si="14"/>
        <v/>
      </c>
      <c r="W34" s="40" t="str">
        <f t="shared" si="14"/>
        <v/>
      </c>
      <c r="X34" s="40" t="str">
        <f t="shared" si="14"/>
        <v/>
      </c>
      <c r="Y34" s="40" t="str">
        <f t="shared" si="14"/>
        <v/>
      </c>
      <c r="Z34" s="40" t="str">
        <f t="shared" si="14"/>
        <v/>
      </c>
      <c r="AA34" s="40" t="str">
        <f t="shared" si="14"/>
        <v/>
      </c>
      <c r="AB34" s="40" t="str">
        <f t="shared" si="14"/>
        <v/>
      </c>
      <c r="AC34" s="40" t="str">
        <f t="shared" si="14"/>
        <v/>
      </c>
      <c r="AD34" s="1"/>
      <c r="AE34" s="1"/>
      <c r="AF34" s="1"/>
      <c r="AG34" s="1"/>
      <c r="AH34" s="1"/>
      <c r="AI34" s="1"/>
      <c r="AJ34" s="1"/>
      <c r="AK34" s="1"/>
      <c r="AL34" s="1"/>
      <c r="AM34" s="1"/>
      <c r="AN34" s="1"/>
      <c r="AO34" s="1"/>
      <c r="AP34" s="1"/>
      <c r="AQ34" s="1"/>
      <c r="AR34" s="1"/>
      <c r="AS34" s="1"/>
      <c r="AT34" s="1"/>
      <c r="AU34" s="1"/>
      <c r="AV34" s="1"/>
      <c r="AW34" s="41"/>
      <c r="AX34" s="41"/>
      <c r="AY34" s="41"/>
      <c r="AZ34" s="41"/>
      <c r="BA34" s="1"/>
      <c r="BB34" s="8"/>
      <c r="BC34" s="8"/>
      <c r="BD34" s="29" t="s">
        <v>170</v>
      </c>
      <c r="BE34" s="42" t="str">
        <f t="shared" ref="BE34:BO34" si="15">IF(ISERROR(AVERAGE(BE24:BE30,BE12:BE23,BE3:BE11)),"",(AVERAGE(BE24:BE30,BE12:BE23,BE3:BE11)))</f>
        <v/>
      </c>
      <c r="BF34" s="42" t="str">
        <f t="shared" si="15"/>
        <v/>
      </c>
      <c r="BG34" s="42" t="str">
        <f t="shared" si="15"/>
        <v/>
      </c>
      <c r="BH34" s="42" t="str">
        <f t="shared" si="15"/>
        <v/>
      </c>
      <c r="BI34" s="42" t="str">
        <f t="shared" si="15"/>
        <v/>
      </c>
      <c r="BJ34" s="42" t="str">
        <f t="shared" si="15"/>
        <v/>
      </c>
      <c r="BK34" s="42" t="str">
        <f t="shared" si="15"/>
        <v/>
      </c>
      <c r="BL34" s="42" t="str">
        <f t="shared" si="15"/>
        <v/>
      </c>
      <c r="BM34" s="42" t="str">
        <f t="shared" si="15"/>
        <v/>
      </c>
      <c r="BN34" s="42" t="str">
        <f t="shared" si="15"/>
        <v/>
      </c>
      <c r="BO34" s="42" t="str">
        <f t="shared" si="15"/>
        <v/>
      </c>
      <c r="BP34" s="29" t="s">
        <v>170</v>
      </c>
      <c r="BQ34" s="42" t="str">
        <f t="shared" ref="BQ34:BZ34" si="16">IF(ISERROR(AVERAGE(BQ24:BQ30,BQ12:BQ23,BQ3:BQ11)),"",(AVERAGE(BQ24:BQ30,BQ12:BQ23,BQ3:BQ11)))</f>
        <v/>
      </c>
      <c r="BR34" s="42" t="str">
        <f t="shared" si="16"/>
        <v/>
      </c>
      <c r="BS34" s="42" t="str">
        <f t="shared" si="16"/>
        <v/>
      </c>
      <c r="BT34" s="42" t="str">
        <f t="shared" si="16"/>
        <v/>
      </c>
      <c r="BU34" s="42" t="str">
        <f t="shared" si="16"/>
        <v/>
      </c>
      <c r="BV34" s="42" t="str">
        <f t="shared" si="16"/>
        <v/>
      </c>
      <c r="BW34" s="42" t="str">
        <f t="shared" si="16"/>
        <v/>
      </c>
      <c r="BX34" s="42" t="str">
        <f t="shared" si="16"/>
        <v/>
      </c>
      <c r="BY34" s="42" t="str">
        <f t="shared" si="16"/>
        <v/>
      </c>
      <c r="BZ34" s="42" t="str">
        <f t="shared" si="16"/>
        <v/>
      </c>
      <c r="CA34" s="1"/>
      <c r="CB34" s="1"/>
      <c r="CC34" s="1"/>
      <c r="CD34" s="1"/>
      <c r="CE34" s="1"/>
      <c r="CF34" s="1"/>
      <c r="CG34" s="1"/>
      <c r="CH34" s="1"/>
      <c r="CI34" s="1"/>
    </row>
    <row r="35" spans="1:87" ht="13.5" customHeight="1" thickBot="1">
      <c r="A35" s="1"/>
      <c r="B35" s="43"/>
      <c r="C35" s="43"/>
      <c r="D35" s="44"/>
      <c r="E35" s="44"/>
      <c r="F35" s="44"/>
      <c r="G35" s="44"/>
      <c r="H35" s="44"/>
      <c r="I35" s="44"/>
      <c r="J35" s="44"/>
      <c r="K35" s="44"/>
      <c r="L35" s="44"/>
      <c r="M35" s="44"/>
      <c r="N35" s="44"/>
      <c r="O35" s="44"/>
      <c r="P35" s="44"/>
      <c r="Q35" s="1"/>
      <c r="R35" s="1"/>
      <c r="S35" s="1"/>
      <c r="T35" s="1"/>
      <c r="U35" s="1"/>
      <c r="V35" s="44"/>
      <c r="W35" s="1"/>
      <c r="X35" s="1"/>
      <c r="Y35" s="44"/>
      <c r="Z35" s="44"/>
      <c r="AA35" s="44"/>
      <c r="AB35" s="44"/>
      <c r="AC35" s="44"/>
      <c r="AD35" s="44"/>
      <c r="AE35" s="44"/>
      <c r="AF35" s="1"/>
      <c r="AG35" s="1"/>
      <c r="AH35" s="1"/>
      <c r="AI35" s="1"/>
      <c r="AJ35" s="1"/>
      <c r="AK35" s="1"/>
      <c r="AL35" s="1"/>
      <c r="AM35" s="1"/>
      <c r="AN35" s="1"/>
      <c r="AO35" s="1"/>
      <c r="AP35" s="1"/>
      <c r="AQ35" s="1"/>
      <c r="AR35" s="1"/>
      <c r="AS35" s="45" t="s">
        <v>106</v>
      </c>
      <c r="AT35" s="46" t="s">
        <v>104</v>
      </c>
      <c r="AU35" s="47" t="s">
        <v>112</v>
      </c>
      <c r="AV35" s="1" t="s">
        <v>171</v>
      </c>
      <c r="AW35" s="1"/>
      <c r="AX35" s="1"/>
      <c r="AY35" s="1"/>
      <c r="AZ35" s="1"/>
      <c r="BA35" s="1"/>
      <c r="BB35" s="1"/>
      <c r="BC35" s="1"/>
      <c r="BD35" s="29" t="s">
        <v>172</v>
      </c>
      <c r="BE35" s="48" t="str">
        <f t="shared" ref="BE35:BO35" si="17">IF(ISERROR(AVERAGE(BE3:BE11)),"",(AVERAGE(BE3:BE11)))</f>
        <v/>
      </c>
      <c r="BF35" s="48" t="str">
        <f t="shared" si="17"/>
        <v/>
      </c>
      <c r="BG35" s="48" t="str">
        <f t="shared" si="17"/>
        <v/>
      </c>
      <c r="BH35" s="48" t="str">
        <f t="shared" si="17"/>
        <v/>
      </c>
      <c r="BI35" s="48" t="str">
        <f t="shared" si="17"/>
        <v/>
      </c>
      <c r="BJ35" s="48" t="str">
        <f t="shared" si="17"/>
        <v/>
      </c>
      <c r="BK35" s="48" t="str">
        <f t="shared" si="17"/>
        <v/>
      </c>
      <c r="BL35" s="48" t="str">
        <f t="shared" si="17"/>
        <v/>
      </c>
      <c r="BM35" s="48" t="str">
        <f t="shared" si="17"/>
        <v/>
      </c>
      <c r="BN35" s="48" t="str">
        <f t="shared" si="17"/>
        <v/>
      </c>
      <c r="BO35" s="48" t="str">
        <f t="shared" si="17"/>
        <v/>
      </c>
      <c r="BP35" s="29" t="s">
        <v>172</v>
      </c>
      <c r="BQ35" s="48" t="str">
        <f t="shared" ref="BQ35:BZ35" si="18">IF(ISERROR(AVERAGE(BQ3:BQ11)),"",(AVERAGE(BQ3:BQ11)))</f>
        <v/>
      </c>
      <c r="BR35" s="48" t="str">
        <f t="shared" si="18"/>
        <v/>
      </c>
      <c r="BS35" s="48" t="str">
        <f t="shared" si="18"/>
        <v/>
      </c>
      <c r="BT35" s="48" t="str">
        <f t="shared" si="18"/>
        <v/>
      </c>
      <c r="BU35" s="48" t="str">
        <f t="shared" si="18"/>
        <v/>
      </c>
      <c r="BV35" s="48" t="str">
        <f t="shared" si="18"/>
        <v/>
      </c>
      <c r="BW35" s="48" t="str">
        <f t="shared" si="18"/>
        <v/>
      </c>
      <c r="BX35" s="48" t="str">
        <f t="shared" si="18"/>
        <v/>
      </c>
      <c r="BY35" s="48" t="str">
        <f t="shared" si="18"/>
        <v/>
      </c>
      <c r="BZ35" s="48" t="str">
        <f t="shared" si="18"/>
        <v/>
      </c>
      <c r="CA35" s="44"/>
      <c r="CB35" s="1"/>
      <c r="CC35" s="44"/>
      <c r="CD35" s="1"/>
      <c r="CE35" s="44"/>
      <c r="CF35" s="1"/>
      <c r="CG35" s="44"/>
      <c r="CH35" s="1"/>
      <c r="CI35" s="44"/>
    </row>
    <row r="36" spans="1:87" ht="15" thickBot="1">
      <c r="A36" s="1"/>
      <c r="B36" s="303" t="s">
        <v>173</v>
      </c>
      <c r="C36" s="303"/>
      <c r="D36" s="1"/>
      <c r="E36" s="1"/>
      <c r="F36" s="1"/>
      <c r="G36" s="1"/>
      <c r="H36" s="8"/>
      <c r="I36" s="8"/>
      <c r="J36" s="8"/>
      <c r="K36" s="8"/>
      <c r="L36" s="8"/>
      <c r="M36" s="44"/>
      <c r="N36" s="44"/>
      <c r="O36" s="44"/>
      <c r="P36" s="44"/>
      <c r="Q36" s="1"/>
      <c r="R36" s="1"/>
      <c r="S36" s="1"/>
      <c r="T36" s="1"/>
      <c r="U36" s="1"/>
      <c r="V36" s="44"/>
      <c r="W36" s="1"/>
      <c r="X36" s="1"/>
      <c r="Y36" s="44"/>
      <c r="Z36" s="44"/>
      <c r="AA36" s="44"/>
      <c r="AB36" s="44"/>
      <c r="AC36" s="44"/>
      <c r="AD36" s="44"/>
      <c r="AE36" s="44"/>
      <c r="AF36" s="1"/>
      <c r="AG36" s="1"/>
      <c r="AH36" s="1"/>
      <c r="AI36" s="1"/>
      <c r="AJ36" s="1"/>
      <c r="AK36" s="1"/>
      <c r="AL36" s="1"/>
      <c r="AM36" s="1"/>
      <c r="AN36" s="1"/>
      <c r="AO36" s="1"/>
      <c r="AP36" s="1"/>
      <c r="AQ36" s="1"/>
      <c r="AR36" s="49" t="s">
        <v>174</v>
      </c>
      <c r="AS36" s="50">
        <f>COUNTIF(AT3:AT11,BA4)</f>
        <v>0</v>
      </c>
      <c r="AT36" s="50">
        <f>VALUE(COUNTIF(AT3:AT11,BA5))</f>
        <v>0</v>
      </c>
      <c r="AU36" s="50">
        <f>VALUE(COUNTIF(AT3:AT11,0))</f>
        <v>0</v>
      </c>
      <c r="AV36" s="50" t="e">
        <f>AVERAGEIF(AT3:AT11,"&gt;=0")</f>
        <v>#DIV/0!</v>
      </c>
      <c r="AW36" s="1"/>
      <c r="AX36" s="1"/>
      <c r="AY36" s="1"/>
      <c r="AZ36" s="1"/>
      <c r="BA36" s="1"/>
      <c r="BB36" s="1"/>
      <c r="BC36" s="1"/>
      <c r="BD36" s="29" t="s">
        <v>175</v>
      </c>
      <c r="BE36" s="51" t="str">
        <f t="shared" ref="BE36:BO36" si="19">IF(ISERROR(AVERAGE(BE12:BE23)),"",(AVERAGE(BE12:BE23)))</f>
        <v/>
      </c>
      <c r="BF36" s="51" t="str">
        <f t="shared" si="19"/>
        <v/>
      </c>
      <c r="BG36" s="51" t="str">
        <f t="shared" si="19"/>
        <v/>
      </c>
      <c r="BH36" s="51" t="str">
        <f t="shared" si="19"/>
        <v/>
      </c>
      <c r="BI36" s="51" t="str">
        <f t="shared" si="19"/>
        <v/>
      </c>
      <c r="BJ36" s="51" t="str">
        <f t="shared" si="19"/>
        <v/>
      </c>
      <c r="BK36" s="51" t="str">
        <f t="shared" si="19"/>
        <v/>
      </c>
      <c r="BL36" s="51" t="str">
        <f t="shared" si="19"/>
        <v/>
      </c>
      <c r="BM36" s="51" t="str">
        <f t="shared" si="19"/>
        <v/>
      </c>
      <c r="BN36" s="51" t="str">
        <f t="shared" si="19"/>
        <v/>
      </c>
      <c r="BO36" s="51" t="str">
        <f t="shared" si="19"/>
        <v/>
      </c>
      <c r="BP36" s="29" t="s">
        <v>175</v>
      </c>
      <c r="BQ36" s="51" t="str">
        <f t="shared" ref="BQ36:BZ36" si="20">IF(ISERROR(AVERAGE(BQ12:BQ23)),"",(AVERAGE(BQ12:BQ23)))</f>
        <v/>
      </c>
      <c r="BR36" s="51" t="str">
        <f t="shared" si="20"/>
        <v/>
      </c>
      <c r="BS36" s="51" t="str">
        <f t="shared" si="20"/>
        <v/>
      </c>
      <c r="BT36" s="51" t="str">
        <f t="shared" si="20"/>
        <v/>
      </c>
      <c r="BU36" s="51" t="str">
        <f t="shared" si="20"/>
        <v/>
      </c>
      <c r="BV36" s="51" t="str">
        <f t="shared" si="20"/>
        <v/>
      </c>
      <c r="BW36" s="51" t="str">
        <f t="shared" si="20"/>
        <v/>
      </c>
      <c r="BX36" s="51" t="str">
        <f t="shared" si="20"/>
        <v/>
      </c>
      <c r="BY36" s="51" t="str">
        <f t="shared" si="20"/>
        <v/>
      </c>
      <c r="BZ36" s="51" t="str">
        <f t="shared" si="20"/>
        <v/>
      </c>
      <c r="CA36" s="44"/>
      <c r="CB36" s="1"/>
      <c r="CC36" s="44"/>
      <c r="CD36" s="1"/>
      <c r="CE36" s="44"/>
      <c r="CF36" s="1"/>
      <c r="CG36" s="44"/>
      <c r="CH36" s="1"/>
      <c r="CI36" s="44"/>
    </row>
    <row r="37" spans="1:87" ht="13.5" customHeight="1" thickBot="1">
      <c r="A37" s="1"/>
      <c r="B37" s="303"/>
      <c r="C37" s="303"/>
      <c r="D37" s="52"/>
      <c r="E37" s="52"/>
      <c r="F37" s="8"/>
      <c r="G37" s="8"/>
      <c r="H37" s="8"/>
      <c r="I37" s="8"/>
      <c r="J37" s="8"/>
      <c r="K37" s="8"/>
      <c r="L37" s="8"/>
      <c r="M37" s="8"/>
      <c r="N37" s="8"/>
      <c r="O37" s="8"/>
      <c r="P37" s="8"/>
      <c r="Q37" s="1"/>
      <c r="R37" s="1"/>
      <c r="S37" s="1"/>
      <c r="T37" s="1"/>
      <c r="U37" s="1"/>
      <c r="V37" s="8"/>
      <c r="W37" s="1"/>
      <c r="X37" s="1"/>
      <c r="Y37" s="8"/>
      <c r="Z37" s="8"/>
      <c r="AA37" s="8"/>
      <c r="AB37" s="8"/>
      <c r="AC37" s="8"/>
      <c r="AD37" s="8"/>
      <c r="AE37" s="8"/>
      <c r="AF37" s="1"/>
      <c r="AG37" s="1"/>
      <c r="AH37" s="1"/>
      <c r="AI37" s="1"/>
      <c r="AJ37" s="1"/>
      <c r="AK37" s="1"/>
      <c r="AL37" s="1"/>
      <c r="AM37" s="1"/>
      <c r="AN37" s="1"/>
      <c r="AO37" s="1"/>
      <c r="AP37" s="1"/>
      <c r="AQ37" s="1"/>
      <c r="AR37" s="49" t="s">
        <v>176</v>
      </c>
      <c r="AS37" s="50">
        <f>COUNTIF(AT12:AT23,BA4)</f>
        <v>0</v>
      </c>
      <c r="AT37" s="50">
        <f>VALUE(COUNTIF(AT12:AT23,BA5))</f>
        <v>0</v>
      </c>
      <c r="AU37" s="50">
        <f>VALUE(COUNTIF(AT12:AT23,0))</f>
        <v>0</v>
      </c>
      <c r="AV37" s="50" t="e">
        <f>AVERAGEIF(AT12:AT23,"&gt;=0")</f>
        <v>#DIV/0!</v>
      </c>
      <c r="AW37" s="1"/>
      <c r="AX37" s="1"/>
      <c r="AY37" s="1"/>
      <c r="AZ37" s="1"/>
      <c r="BA37" s="1"/>
      <c r="BB37" s="1"/>
      <c r="BC37" s="1"/>
      <c r="BD37" s="29" t="s">
        <v>177</v>
      </c>
      <c r="BE37" s="53" t="str">
        <f t="shared" ref="BE37:BO37" si="21">IF(ISERROR(AVERAGE(BE24:BE30)),"",(AVERAGE(BE24:BE30)))</f>
        <v/>
      </c>
      <c r="BF37" s="53" t="str">
        <f t="shared" si="21"/>
        <v/>
      </c>
      <c r="BG37" s="53" t="str">
        <f t="shared" si="21"/>
        <v/>
      </c>
      <c r="BH37" s="53" t="str">
        <f t="shared" si="21"/>
        <v/>
      </c>
      <c r="BI37" s="53" t="str">
        <f t="shared" si="21"/>
        <v/>
      </c>
      <c r="BJ37" s="53" t="str">
        <f t="shared" si="21"/>
        <v/>
      </c>
      <c r="BK37" s="53" t="str">
        <f t="shared" si="21"/>
        <v/>
      </c>
      <c r="BL37" s="53" t="str">
        <f t="shared" si="21"/>
        <v/>
      </c>
      <c r="BM37" s="53" t="str">
        <f t="shared" si="21"/>
        <v/>
      </c>
      <c r="BN37" s="53" t="str">
        <f t="shared" si="21"/>
        <v/>
      </c>
      <c r="BO37" s="53" t="str">
        <f t="shared" si="21"/>
        <v/>
      </c>
      <c r="BP37" s="29" t="s">
        <v>177</v>
      </c>
      <c r="BQ37" s="53" t="str">
        <f t="shared" ref="BQ37:BZ37" si="22">IF(ISERROR(AVERAGE(BQ24:BQ30)),"",(AVERAGE(BQ24:BQ30)))</f>
        <v/>
      </c>
      <c r="BR37" s="53" t="str">
        <f t="shared" si="22"/>
        <v/>
      </c>
      <c r="BS37" s="53" t="str">
        <f t="shared" si="22"/>
        <v/>
      </c>
      <c r="BT37" s="53" t="str">
        <f t="shared" si="22"/>
        <v/>
      </c>
      <c r="BU37" s="53" t="str">
        <f t="shared" si="22"/>
        <v/>
      </c>
      <c r="BV37" s="53" t="str">
        <f t="shared" si="22"/>
        <v/>
      </c>
      <c r="BW37" s="53" t="str">
        <f t="shared" si="22"/>
        <v/>
      </c>
      <c r="BX37" s="53" t="str">
        <f t="shared" si="22"/>
        <v/>
      </c>
      <c r="BY37" s="53" t="str">
        <f t="shared" si="22"/>
        <v/>
      </c>
      <c r="BZ37" s="53" t="str">
        <f t="shared" si="22"/>
        <v/>
      </c>
      <c r="CA37" s="8"/>
      <c r="CB37" s="1"/>
      <c r="CC37" s="8"/>
      <c r="CD37" s="1"/>
      <c r="CE37" s="8"/>
      <c r="CF37" s="1"/>
      <c r="CG37" s="8"/>
      <c r="CH37" s="1"/>
      <c r="CI37" s="8"/>
    </row>
    <row r="38" spans="1:87" ht="22.9" customHeight="1">
      <c r="A38" s="1"/>
      <c r="B38" s="304" t="s">
        <v>178</v>
      </c>
      <c r="C38" s="305"/>
      <c r="D38" s="305"/>
      <c r="E38" s="305"/>
      <c r="F38" s="305"/>
      <c r="G38" s="305"/>
      <c r="H38" s="305"/>
      <c r="I38" s="305"/>
      <c r="J38" s="305"/>
      <c r="K38" s="306"/>
      <c r="L38" s="8"/>
      <c r="M38" s="8"/>
      <c r="N38" s="8"/>
      <c r="O38" s="8"/>
      <c r="P38" s="8"/>
      <c r="Q38" s="1"/>
      <c r="R38" s="1"/>
      <c r="S38" s="1"/>
      <c r="T38" s="1"/>
      <c r="U38" s="1"/>
      <c r="V38" s="8"/>
      <c r="W38" s="1"/>
      <c r="X38" s="1"/>
      <c r="Y38" s="8"/>
      <c r="Z38" s="8"/>
      <c r="AA38" s="8"/>
      <c r="AB38" s="8"/>
      <c r="AC38" s="8"/>
      <c r="AD38" s="8"/>
      <c r="AE38" s="8"/>
      <c r="AF38" s="1"/>
      <c r="AG38" s="1"/>
      <c r="AH38" s="1"/>
      <c r="AI38" s="1"/>
      <c r="AJ38" s="1"/>
      <c r="AK38" s="1"/>
      <c r="AL38" s="1"/>
      <c r="AM38" s="1"/>
      <c r="AN38" s="1"/>
      <c r="AO38" s="1"/>
      <c r="AP38" s="1"/>
      <c r="AQ38" s="1"/>
      <c r="AR38" s="49" t="s">
        <v>179</v>
      </c>
      <c r="AS38" s="50">
        <f>COUNTIF(AT24:AT30,BA4)</f>
        <v>0</v>
      </c>
      <c r="AT38" s="50">
        <f>COUNTIF(AT24:AT30,BA5)</f>
        <v>0</v>
      </c>
      <c r="AU38" s="50">
        <f>VALUE(COUNTIF(AT24:AT30,0))</f>
        <v>0</v>
      </c>
      <c r="AV38" s="50" t="e">
        <f>AVERAGEIF(AT24:AT30,"&gt;=0")</f>
        <v>#DIV/0!</v>
      </c>
      <c r="AW38" s="1"/>
      <c r="AX38" s="1"/>
      <c r="AY38" s="1"/>
      <c r="AZ38" s="1"/>
      <c r="BA38" s="1"/>
      <c r="BB38" s="8"/>
      <c r="BC38" s="8"/>
      <c r="BD38" s="8"/>
      <c r="BE38" s="8"/>
      <c r="BF38" s="8"/>
      <c r="BG38" s="8"/>
      <c r="BH38" s="8"/>
      <c r="BI38" s="8"/>
      <c r="BJ38" s="1"/>
      <c r="BK38" s="1"/>
      <c r="BL38" s="1"/>
      <c r="BM38" s="1"/>
      <c r="BN38" s="1"/>
      <c r="BO38" s="1"/>
      <c r="BP38" s="8"/>
      <c r="BQ38" s="8"/>
      <c r="BR38" s="8"/>
      <c r="BS38" s="8"/>
      <c r="BT38" s="8"/>
      <c r="BU38" s="8"/>
      <c r="BV38" s="8"/>
      <c r="BW38" s="1"/>
      <c r="BX38" s="8"/>
      <c r="BY38" s="8"/>
      <c r="BZ38" s="8"/>
      <c r="CA38" s="8"/>
      <c r="CB38" s="1"/>
      <c r="CC38" s="8"/>
      <c r="CD38" s="1"/>
      <c r="CE38" s="8"/>
      <c r="CF38" s="1"/>
      <c r="CG38" s="8"/>
      <c r="CH38" s="1"/>
      <c r="CI38" s="8"/>
    </row>
    <row r="39" spans="1:87" ht="21" customHeight="1">
      <c r="A39" s="8"/>
      <c r="B39" s="307" t="s">
        <v>9</v>
      </c>
      <c r="C39" s="308"/>
      <c r="D39" s="309"/>
      <c r="E39" s="310" t="s">
        <v>10</v>
      </c>
      <c r="F39" s="311"/>
      <c r="G39" s="311"/>
      <c r="H39" s="312"/>
      <c r="I39" s="310" t="s">
        <v>11</v>
      </c>
      <c r="J39" s="311"/>
      <c r="K39" s="312"/>
      <c r="L39" s="8"/>
      <c r="M39" s="8"/>
      <c r="N39" s="8"/>
      <c r="O39" s="8"/>
      <c r="P39" s="8"/>
      <c r="Q39" s="1"/>
      <c r="R39" s="1"/>
      <c r="S39" s="1"/>
      <c r="T39" s="1"/>
      <c r="U39" s="1"/>
      <c r="V39" s="8"/>
      <c r="W39" s="1"/>
      <c r="X39" s="1"/>
      <c r="Y39" s="8"/>
      <c r="Z39" s="8"/>
      <c r="AA39" s="8"/>
      <c r="AB39" s="8"/>
      <c r="AC39" s="8"/>
      <c r="AD39" s="8"/>
      <c r="AE39" s="8"/>
      <c r="AF39" s="1"/>
      <c r="AG39" s="1"/>
      <c r="AH39" s="1"/>
      <c r="AI39" s="1"/>
      <c r="AJ39" s="1"/>
      <c r="AK39" s="1"/>
      <c r="AL39" s="1"/>
      <c r="AM39" s="1"/>
      <c r="AN39" s="1"/>
      <c r="AO39" s="1"/>
      <c r="AP39" s="1"/>
      <c r="AQ39" s="1"/>
      <c r="AR39" s="1" t="s">
        <v>180</v>
      </c>
      <c r="AS39" s="50">
        <f>VALUE(SUM(AS36:AS38))</f>
        <v>0</v>
      </c>
      <c r="AT39" s="50">
        <f>VALUE(SUM(AT36:AT38))</f>
        <v>0</v>
      </c>
      <c r="AU39" s="50">
        <f>VALUE(SUM(AU36:AU38))</f>
        <v>0</v>
      </c>
      <c r="AV39" s="1">
        <f>COUNTIF(AT3:AT30,"&gt;=0")</f>
        <v>0</v>
      </c>
      <c r="AW39" s="1"/>
      <c r="AX39" s="1"/>
      <c r="AY39" s="1"/>
      <c r="AZ39" s="1"/>
      <c r="BA39" s="1"/>
      <c r="BB39" s="1"/>
      <c r="BC39" s="1"/>
      <c r="BD39" s="1"/>
      <c r="BE39" s="1"/>
      <c r="BF39" s="1"/>
      <c r="BG39" s="8"/>
      <c r="BH39" s="377"/>
      <c r="BI39" s="8"/>
      <c r="BJ39" s="8"/>
      <c r="BK39" s="8"/>
      <c r="BL39" s="8"/>
      <c r="BM39" s="8"/>
      <c r="BN39" s="8"/>
      <c r="BO39" s="8"/>
      <c r="BP39" s="8"/>
      <c r="BQ39" s="8"/>
      <c r="BR39" s="8"/>
      <c r="BS39" s="8"/>
      <c r="BT39" s="8"/>
      <c r="BU39" s="8"/>
      <c r="BV39" s="8"/>
      <c r="BW39" s="8"/>
      <c r="BX39" s="8"/>
      <c r="BY39" s="8"/>
      <c r="BZ39" s="8"/>
      <c r="CA39" s="8"/>
      <c r="CB39" s="1"/>
      <c r="CC39" s="8"/>
      <c r="CD39" s="1"/>
      <c r="CE39" s="8"/>
      <c r="CF39" s="1"/>
      <c r="CG39" s="8"/>
      <c r="CH39" s="1"/>
      <c r="CI39" s="8"/>
    </row>
    <row r="40" spans="1:87" ht="22.15" customHeight="1">
      <c r="A40" s="8"/>
      <c r="B40" s="378"/>
      <c r="C40" s="379"/>
      <c r="D40" s="380"/>
      <c r="E40" s="381"/>
      <c r="F40" s="382"/>
      <c r="G40" s="382"/>
      <c r="H40" s="383"/>
      <c r="I40" s="381"/>
      <c r="J40" s="382"/>
      <c r="K40" s="383"/>
      <c r="L40" s="8"/>
      <c r="M40" s="8"/>
      <c r="N40" s="8"/>
      <c r="O40" s="8"/>
      <c r="P40" s="8"/>
      <c r="Q40" s="1"/>
      <c r="R40" s="1"/>
      <c r="S40" s="1"/>
      <c r="T40" s="1"/>
      <c r="U40" s="1"/>
      <c r="V40" s="8"/>
      <c r="W40" s="1"/>
      <c r="X40" s="1"/>
      <c r="Y40" s="8"/>
      <c r="Z40" s="8"/>
      <c r="AA40" s="8"/>
      <c r="AB40" s="8"/>
      <c r="AC40" s="8"/>
      <c r="AD40" s="8"/>
      <c r="AE40" s="8"/>
      <c r="AF40" s="1"/>
      <c r="AG40" s="1"/>
      <c r="AH40" s="1"/>
      <c r="AI40" s="1"/>
      <c r="AJ40" s="1"/>
      <c r="AK40" s="1"/>
      <c r="AL40" s="1"/>
      <c r="AM40" s="1"/>
      <c r="AN40" s="1"/>
      <c r="AO40" s="1"/>
      <c r="AP40" s="1"/>
      <c r="AQ40" s="1"/>
      <c r="AR40" s="49" t="s">
        <v>181</v>
      </c>
      <c r="AS40" s="1"/>
      <c r="AT40" s="1"/>
      <c r="AU40" s="1"/>
      <c r="AV40" s="50" t="e">
        <f>SUMIF(AT3:AT30,"&gt;=0")/AV39</f>
        <v>#DIV/0!</v>
      </c>
      <c r="AW40" s="1"/>
      <c r="AX40" s="1"/>
      <c r="AY40" s="1"/>
      <c r="AZ40" s="1"/>
      <c r="BA40" s="1"/>
      <c r="BB40" s="1"/>
      <c r="BC40" s="1"/>
      <c r="BD40" s="1"/>
      <c r="BE40" s="1"/>
      <c r="BF40" s="8"/>
      <c r="BG40" s="8"/>
      <c r="BH40" s="377"/>
      <c r="BI40" s="8"/>
      <c r="BJ40" s="8"/>
      <c r="BK40" s="8"/>
      <c r="BL40" s="8"/>
      <c r="BM40" s="8"/>
      <c r="BN40" s="8"/>
      <c r="BO40" s="8"/>
      <c r="BP40" s="8"/>
      <c r="BQ40" s="8"/>
      <c r="BR40" s="8"/>
      <c r="BS40" s="8"/>
      <c r="BT40" s="8"/>
      <c r="BU40" s="8"/>
      <c r="BV40" s="8"/>
      <c r="BW40" s="1"/>
      <c r="BX40" s="8"/>
      <c r="BY40" s="8"/>
      <c r="BZ40" s="8"/>
      <c r="CA40" s="8"/>
      <c r="CB40" s="1"/>
      <c r="CC40" s="8"/>
      <c r="CD40" s="1"/>
      <c r="CE40" s="8"/>
      <c r="CF40" s="1"/>
      <c r="CG40" s="8"/>
      <c r="CH40" s="1"/>
      <c r="CI40" s="8"/>
    </row>
    <row r="41" spans="1:87" ht="13.9">
      <c r="A41" s="8"/>
      <c r="B41" s="8"/>
      <c r="C41" s="8"/>
      <c r="D41" s="8"/>
      <c r="E41" s="8"/>
      <c r="F41" s="8"/>
      <c r="G41" s="8"/>
      <c r="H41" s="8"/>
      <c r="I41" s="8"/>
      <c r="J41" s="8"/>
      <c r="K41" s="8"/>
      <c r="L41" s="8"/>
      <c r="M41" s="8"/>
      <c r="N41" s="8"/>
      <c r="O41" s="8"/>
      <c r="P41" s="8"/>
      <c r="Q41" s="1"/>
      <c r="R41" s="1"/>
      <c r="S41" s="1"/>
      <c r="T41" s="1"/>
      <c r="U41" s="1"/>
      <c r="V41" s="8"/>
      <c r="W41" s="1"/>
      <c r="X41" s="1"/>
      <c r="Y41" s="8"/>
      <c r="Z41" s="8"/>
      <c r="AA41" s="8"/>
      <c r="AB41" s="8"/>
      <c r="AC41" s="8"/>
      <c r="AD41" s="8"/>
      <c r="AE41" s="8"/>
      <c r="AF41" s="49"/>
      <c r="AG41" s="1"/>
      <c r="AH41" s="1"/>
      <c r="AI41" s="1"/>
      <c r="AJ41" s="1"/>
      <c r="AK41" s="1"/>
      <c r="AL41" s="1"/>
      <c r="AM41" s="1"/>
      <c r="AN41" s="1"/>
      <c r="AO41" s="1"/>
      <c r="AP41" s="1"/>
      <c r="AQ41" s="1"/>
      <c r="AR41" s="1"/>
      <c r="AS41" s="45" t="s">
        <v>106</v>
      </c>
      <c r="AT41" s="46" t="s">
        <v>104</v>
      </c>
      <c r="AU41" s="47" t="s">
        <v>112</v>
      </c>
      <c r="AV41" s="1" t="s">
        <v>171</v>
      </c>
      <c r="AW41" s="1"/>
      <c r="AX41" s="1"/>
      <c r="AY41" s="1"/>
      <c r="AZ41" s="1"/>
      <c r="BA41" s="1"/>
      <c r="BB41" s="1"/>
      <c r="BC41" s="1"/>
      <c r="BD41" s="1"/>
      <c r="BE41" s="1"/>
      <c r="BF41" s="8"/>
      <c r="BG41" s="8"/>
      <c r="BH41" s="8"/>
      <c r="BI41" s="8"/>
      <c r="BJ41" s="8"/>
      <c r="BK41" s="8"/>
      <c r="BL41" s="8"/>
      <c r="BM41" s="8"/>
      <c r="BN41" s="8"/>
      <c r="BO41" s="8"/>
      <c r="BP41" s="8"/>
      <c r="BQ41" s="8"/>
      <c r="BR41" s="8"/>
      <c r="BS41" s="8"/>
      <c r="BT41" s="8"/>
      <c r="BU41" s="8"/>
      <c r="BV41" s="8"/>
      <c r="BW41" s="1"/>
      <c r="BX41" s="8"/>
      <c r="BY41" s="8"/>
      <c r="BZ41" s="8"/>
      <c r="CA41" s="8"/>
      <c r="CB41" s="1"/>
      <c r="CC41" s="8"/>
      <c r="CD41" s="1"/>
      <c r="CE41" s="8"/>
      <c r="CF41" s="1"/>
      <c r="CG41" s="8"/>
      <c r="CH41" s="1"/>
      <c r="CI41" s="8"/>
    </row>
    <row r="42" spans="1:87" ht="19.149999999999999" customHeight="1">
      <c r="A42" s="1"/>
      <c r="B42" s="141" t="s">
        <v>182</v>
      </c>
      <c r="C42" s="54"/>
      <c r="D42" s="55"/>
      <c r="E42" s="55"/>
      <c r="F42" s="55"/>
      <c r="G42" s="55"/>
      <c r="H42" s="55"/>
      <c r="I42" s="8"/>
      <c r="J42" s="8"/>
      <c r="K42" s="8"/>
      <c r="L42" s="8"/>
      <c r="M42" s="8"/>
      <c r="N42" s="8"/>
      <c r="O42" s="8"/>
      <c r="P42" s="8"/>
      <c r="Q42" s="1"/>
      <c r="R42" s="1"/>
      <c r="S42" s="1"/>
      <c r="T42" s="1"/>
      <c r="U42" s="1"/>
      <c r="V42" s="8"/>
      <c r="W42" s="1"/>
      <c r="X42" s="1"/>
      <c r="Y42" s="8"/>
      <c r="Z42" s="8"/>
      <c r="AA42" s="8"/>
      <c r="AB42" s="8"/>
      <c r="AC42" s="8"/>
      <c r="AD42" s="8"/>
      <c r="AE42" s="8"/>
      <c r="AF42" s="1"/>
      <c r="AG42" s="1"/>
      <c r="AH42" s="1"/>
      <c r="AI42" s="1"/>
      <c r="AJ42" s="1"/>
      <c r="AK42" s="1"/>
      <c r="AL42" s="1"/>
      <c r="AM42" s="1"/>
      <c r="AN42" s="1"/>
      <c r="AO42" s="1"/>
      <c r="AP42" s="1"/>
      <c r="AQ42" s="1"/>
      <c r="AR42" s="49" t="s">
        <v>183</v>
      </c>
      <c r="AS42" s="50">
        <f>COUNTIF(AV3:AV11,BA4)</f>
        <v>0</v>
      </c>
      <c r="AT42" s="50">
        <f>COUNTIF(AV3:AV11,BA5)</f>
        <v>0</v>
      </c>
      <c r="AU42" s="50">
        <f>COUNTIF(AV3:AV8,0)</f>
        <v>0</v>
      </c>
      <c r="AV42" s="50" t="e">
        <f>AVERAGEIF(AT3:AT11,"&gt;=0")</f>
        <v>#DIV/0!</v>
      </c>
      <c r="AW42" s="1"/>
      <c r="AX42" s="1"/>
      <c r="AY42" s="1"/>
      <c r="AZ42" s="1"/>
      <c r="BA42" s="1"/>
      <c r="BB42" s="1"/>
      <c r="BC42" s="1"/>
      <c r="BD42" s="1"/>
      <c r="BE42" s="1"/>
      <c r="BF42" s="8"/>
      <c r="BG42" s="8"/>
      <c r="BH42" s="8"/>
      <c r="BI42" s="8"/>
      <c r="BJ42" s="8"/>
      <c r="BK42" s="8"/>
      <c r="BL42" s="8"/>
      <c r="BM42" s="8"/>
      <c r="BN42" s="8"/>
      <c r="BO42" s="8"/>
      <c r="BP42" s="8"/>
      <c r="BQ42" s="8"/>
      <c r="BR42" s="8"/>
      <c r="BS42" s="8"/>
      <c r="BT42" s="8"/>
      <c r="BU42" s="8"/>
      <c r="BV42" s="8"/>
      <c r="BW42" s="1"/>
      <c r="BX42" s="8"/>
      <c r="BY42" s="8"/>
      <c r="BZ42" s="8"/>
      <c r="CA42" s="8"/>
      <c r="CB42" s="1"/>
      <c r="CC42" s="8"/>
      <c r="CD42" s="1"/>
      <c r="CE42" s="8"/>
      <c r="CF42" s="1"/>
      <c r="CG42" s="8"/>
      <c r="CH42" s="1"/>
      <c r="CI42" s="8"/>
    </row>
    <row r="43" spans="1:87" ht="16.899999999999999" thickBot="1">
      <c r="A43" s="1"/>
      <c r="B43" s="96" t="s">
        <v>184</v>
      </c>
      <c r="C43" s="96"/>
      <c r="D43" s="56" t="str">
        <f>_xlfn.IFNA(AS31,"")</f>
        <v/>
      </c>
      <c r="E43" s="56"/>
      <c r="F43" s="55"/>
      <c r="G43" s="57"/>
      <c r="H43" s="57"/>
      <c r="I43" s="8"/>
      <c r="J43" s="8"/>
      <c r="K43" s="8"/>
      <c r="L43" s="8"/>
      <c r="M43" s="8"/>
      <c r="N43" s="8"/>
      <c r="O43" s="8"/>
      <c r="P43" s="8"/>
      <c r="Q43" s="1"/>
      <c r="R43" s="1"/>
      <c r="S43" s="1"/>
      <c r="T43" s="1"/>
      <c r="U43" s="1"/>
      <c r="V43" s="8"/>
      <c r="W43" s="1"/>
      <c r="X43" s="1"/>
      <c r="Y43" s="8"/>
      <c r="Z43" s="8"/>
      <c r="AA43" s="8"/>
      <c r="AB43" s="8"/>
      <c r="AC43" s="8"/>
      <c r="AD43" s="8"/>
      <c r="AE43" s="8"/>
      <c r="AF43" s="1"/>
      <c r="AG43" s="1"/>
      <c r="AH43" s="1"/>
      <c r="AI43" s="1"/>
      <c r="AJ43" s="1"/>
      <c r="AK43" s="1"/>
      <c r="AL43" s="1"/>
      <c r="AM43" s="1"/>
      <c r="AN43" s="1"/>
      <c r="AO43" s="1"/>
      <c r="AP43" s="1"/>
      <c r="AQ43" s="1"/>
      <c r="AR43" s="49" t="s">
        <v>185</v>
      </c>
      <c r="AS43" s="50">
        <f>COUNTIF(AV12:AV23,BA4)</f>
        <v>0</v>
      </c>
      <c r="AT43" s="50">
        <f>COUNTIF(AV12:AV23,BA5)</f>
        <v>0</v>
      </c>
      <c r="AU43" s="50">
        <f>COUNTIF(AV12:AV23,0)</f>
        <v>0</v>
      </c>
      <c r="AV43" s="50" t="e">
        <f>AVERAGEIF(AV12:AV23,"&gt;=0")</f>
        <v>#DIV/0!</v>
      </c>
      <c r="AW43" s="1"/>
      <c r="AX43" s="1"/>
      <c r="AY43" s="1"/>
      <c r="AZ43" s="1"/>
      <c r="BA43" s="1"/>
      <c r="BB43" s="1"/>
      <c r="BC43" s="1"/>
      <c r="BD43" s="1"/>
      <c r="BE43" s="1"/>
      <c r="BF43" s="8"/>
      <c r="BG43" s="8"/>
      <c r="BH43" s="8"/>
      <c r="BI43" s="8"/>
      <c r="BJ43" s="8"/>
      <c r="BK43" s="8"/>
      <c r="BL43" s="8"/>
      <c r="BM43" s="8"/>
      <c r="BN43" s="8"/>
      <c r="BO43" s="8"/>
      <c r="BP43" s="8"/>
      <c r="BQ43" s="8"/>
      <c r="BR43" s="8"/>
      <c r="BS43" s="8"/>
      <c r="BT43" s="8"/>
      <c r="BU43" s="8"/>
      <c r="BV43" s="8"/>
      <c r="BW43" s="1"/>
      <c r="BX43" s="8"/>
      <c r="BY43" s="8"/>
      <c r="BZ43" s="8"/>
      <c r="CA43" s="8"/>
      <c r="CB43" s="1"/>
      <c r="CC43" s="8"/>
      <c r="CD43" s="1"/>
      <c r="CE43" s="8"/>
      <c r="CF43" s="1"/>
      <c r="CG43" s="8"/>
      <c r="CH43" s="1"/>
      <c r="CI43" s="8"/>
    </row>
    <row r="44" spans="1:87" ht="16.149999999999999">
      <c r="A44" s="1"/>
      <c r="B44" s="58"/>
      <c r="C44" s="59"/>
      <c r="D44" s="136" t="s">
        <v>186</v>
      </c>
      <c r="E44" s="137"/>
      <c r="F44" s="138" t="s">
        <v>187</v>
      </c>
      <c r="G44" s="139"/>
      <c r="H44" s="138" t="s">
        <v>188</v>
      </c>
      <c r="I44" s="139"/>
      <c r="J44" s="138" t="s">
        <v>189</v>
      </c>
      <c r="K44" s="140"/>
      <c r="L44" s="8"/>
      <c r="M44" s="8"/>
      <c r="N44" s="8"/>
      <c r="O44" s="8"/>
      <c r="P44" s="8"/>
      <c r="Q44" s="1"/>
      <c r="R44" s="1"/>
      <c r="S44" s="1"/>
      <c r="T44" s="1"/>
      <c r="U44" s="1"/>
      <c r="V44" s="8"/>
      <c r="W44" s="1"/>
      <c r="X44" s="1"/>
      <c r="Y44" s="8"/>
      <c r="Z44" s="8"/>
      <c r="AA44" s="8"/>
      <c r="AB44" s="8"/>
      <c r="AC44" s="8"/>
      <c r="AD44" s="8"/>
      <c r="AE44" s="8"/>
      <c r="AF44" s="1"/>
      <c r="AG44" s="1"/>
      <c r="AH44" s="1"/>
      <c r="AI44" s="1"/>
      <c r="AJ44" s="1"/>
      <c r="AK44" s="1"/>
      <c r="AL44" s="1"/>
      <c r="AM44" s="1"/>
      <c r="AN44" s="1"/>
      <c r="AO44" s="1"/>
      <c r="AP44" s="1"/>
      <c r="AQ44" s="1"/>
      <c r="AR44" s="49" t="s">
        <v>190</v>
      </c>
      <c r="AS44" s="50">
        <f>COUNTIF(AV24:AV30,BA4)</f>
        <v>0</v>
      </c>
      <c r="AT44" s="50">
        <f>COUNTIF(AV24:AV30,BA5)</f>
        <v>0</v>
      </c>
      <c r="AU44" s="50">
        <f>COUNTIF(AV24:AV30,0)</f>
        <v>0</v>
      </c>
      <c r="AV44" s="50" t="e">
        <f>AVERAGEIF(AV24:AV30,"&gt;=0")</f>
        <v>#DIV/0!</v>
      </c>
      <c r="AW44" s="1"/>
      <c r="AX44" s="1"/>
      <c r="AY44" s="1"/>
      <c r="AZ44" s="1"/>
      <c r="BA44" s="1"/>
      <c r="BB44" s="1"/>
      <c r="BC44" s="1"/>
      <c r="BD44" s="1"/>
      <c r="BE44" s="1"/>
      <c r="BF44" s="8"/>
      <c r="BG44" s="8"/>
      <c r="BH44" s="8"/>
      <c r="BI44" s="8"/>
      <c r="BJ44" s="8"/>
      <c r="BK44" s="8"/>
      <c r="BL44" s="8"/>
      <c r="BM44" s="8"/>
      <c r="BN44" s="8"/>
      <c r="BO44" s="8"/>
      <c r="BP44" s="8"/>
      <c r="BQ44" s="8"/>
      <c r="BR44" s="8"/>
      <c r="BS44" s="8"/>
      <c r="BT44" s="8"/>
      <c r="BU44" s="8"/>
      <c r="BV44" s="8"/>
      <c r="BW44" s="1"/>
      <c r="BX44" s="8"/>
      <c r="BY44" s="8"/>
      <c r="BZ44" s="8"/>
      <c r="CA44" s="8"/>
      <c r="CB44" s="1"/>
      <c r="CC44" s="8"/>
      <c r="CD44" s="1"/>
      <c r="CE44" s="8"/>
      <c r="CF44" s="1"/>
      <c r="CG44" s="8"/>
      <c r="CH44" s="1"/>
      <c r="CI44" s="8"/>
    </row>
    <row r="45" spans="1:87" ht="16.149999999999999">
      <c r="A45" s="1"/>
      <c r="B45" s="94" t="s">
        <v>191</v>
      </c>
      <c r="C45" s="95"/>
      <c r="D45" s="107"/>
      <c r="E45" s="108"/>
      <c r="F45" s="111" t="s">
        <v>192</v>
      </c>
      <c r="G45" s="113"/>
      <c r="H45" s="111" t="s">
        <v>192</v>
      </c>
      <c r="I45" s="113"/>
      <c r="J45" s="111" t="s">
        <v>192</v>
      </c>
      <c r="K45" s="112"/>
      <c r="L45" s="8"/>
      <c r="M45" s="8"/>
      <c r="N45" s="8"/>
      <c r="O45" s="8"/>
      <c r="P45" s="8"/>
      <c r="Q45" s="1"/>
      <c r="R45" s="1"/>
      <c r="S45" s="1"/>
      <c r="T45" s="1"/>
      <c r="U45" s="1"/>
      <c r="V45" s="8"/>
      <c r="W45" s="1"/>
      <c r="X45" s="1"/>
      <c r="Y45" s="8"/>
      <c r="Z45" s="8"/>
      <c r="AA45" s="8"/>
      <c r="AB45" s="8"/>
      <c r="AC45" s="8"/>
      <c r="AD45" s="8"/>
      <c r="AE45" s="8"/>
      <c r="AF45" s="1"/>
      <c r="AG45" s="1"/>
      <c r="AH45" s="1"/>
      <c r="AI45" s="1"/>
      <c r="AJ45" s="1"/>
      <c r="AK45" s="1"/>
      <c r="AL45" s="1"/>
      <c r="AM45" s="1"/>
      <c r="AN45" s="1"/>
      <c r="AO45" s="1"/>
      <c r="AP45" s="1"/>
      <c r="AQ45" s="1"/>
      <c r="AR45" s="1" t="s">
        <v>193</v>
      </c>
      <c r="AS45" s="50">
        <f>SUM(AS42:AS44)</f>
        <v>0</v>
      </c>
      <c r="AT45" s="50">
        <f>SUM(AT42:AT44)</f>
        <v>0</v>
      </c>
      <c r="AU45" s="50">
        <f>SUM(AU42:AU44)</f>
        <v>0</v>
      </c>
      <c r="AV45" s="50">
        <f>COUNTIF(AV3:AV30,"&gt;=0")</f>
        <v>0</v>
      </c>
      <c r="AW45" s="1"/>
      <c r="AX45" s="1"/>
      <c r="AY45" s="1"/>
      <c r="AZ45" s="1"/>
      <c r="BA45" s="1"/>
      <c r="BB45" s="1"/>
      <c r="BC45" s="1"/>
      <c r="BD45" s="1"/>
      <c r="BE45" s="1"/>
      <c r="BF45" s="8"/>
      <c r="BG45" s="8"/>
      <c r="BH45" s="8"/>
      <c r="BI45" s="8"/>
      <c r="BJ45" s="8"/>
      <c r="BK45" s="8"/>
      <c r="BL45" s="8"/>
      <c r="BM45" s="8"/>
      <c r="BN45" s="8"/>
      <c r="BO45" s="8"/>
      <c r="BP45" s="8"/>
      <c r="BQ45" s="8"/>
      <c r="BR45" s="8"/>
      <c r="BS45" s="8"/>
      <c r="BT45" s="8"/>
      <c r="BU45" s="8"/>
      <c r="BV45" s="8"/>
      <c r="BW45" s="1"/>
      <c r="BX45" s="8"/>
      <c r="BY45" s="8"/>
      <c r="BZ45" s="8"/>
      <c r="CA45" s="8"/>
      <c r="CB45" s="1"/>
      <c r="CC45" s="8"/>
      <c r="CD45" s="1"/>
      <c r="CE45" s="8"/>
      <c r="CF45" s="1"/>
      <c r="CG45" s="8"/>
      <c r="CH45" s="1"/>
      <c r="CI45" s="8"/>
    </row>
    <row r="46" spans="1:87" ht="16.149999999999999">
      <c r="A46" s="1"/>
      <c r="B46" s="105" t="str">
        <f>AZ4</f>
        <v>≥80</v>
      </c>
      <c r="C46" s="106"/>
      <c r="D46" s="109" t="e">
        <f>IF(AS39=0,NA(),AS39)</f>
        <v>#N/A</v>
      </c>
      <c r="E46" s="109"/>
      <c r="F46" s="109" t="e">
        <f>IF(AS36=0,NA(),AS36)</f>
        <v>#N/A</v>
      </c>
      <c r="G46" s="109"/>
      <c r="H46" s="109" t="e">
        <f>IF(AS37=0,NA(),AS37)</f>
        <v>#N/A</v>
      </c>
      <c r="I46" s="109"/>
      <c r="J46" s="109" t="e">
        <f>IF(AS38=0,NA(),AS38)</f>
        <v>#N/A</v>
      </c>
      <c r="K46" s="109"/>
      <c r="L46" s="8"/>
      <c r="M46" s="8"/>
      <c r="N46" s="8"/>
      <c r="O46" s="8"/>
      <c r="P46" s="8"/>
      <c r="Q46" s="1"/>
      <c r="R46" s="1"/>
      <c r="S46" s="1"/>
      <c r="T46" s="1"/>
      <c r="U46" s="1"/>
      <c r="V46" s="8"/>
      <c r="W46" s="1"/>
      <c r="X46" s="1"/>
      <c r="Y46" s="8"/>
      <c r="Z46" s="8"/>
      <c r="AA46" s="8"/>
      <c r="AB46" s="8"/>
      <c r="AC46" s="8"/>
      <c r="AD46" s="8"/>
      <c r="AE46" s="8"/>
      <c r="AF46" s="1"/>
      <c r="AG46" s="1"/>
      <c r="AH46" s="1"/>
      <c r="AI46" s="1"/>
      <c r="AJ46" s="1"/>
      <c r="AK46" s="1"/>
      <c r="AL46" s="1"/>
      <c r="AM46" s="1"/>
      <c r="AN46" s="1"/>
      <c r="AO46" s="1"/>
      <c r="AP46" s="1"/>
      <c r="AQ46" s="1"/>
      <c r="AR46" s="49" t="s">
        <v>194</v>
      </c>
      <c r="AS46" s="50"/>
      <c r="AT46" s="50"/>
      <c r="AU46" s="50"/>
      <c r="AV46" s="384" t="e">
        <f>SUMIF(AV3:AV30,"&gt;=0")/AV45</f>
        <v>#DIV/0!</v>
      </c>
      <c r="AW46" s="1"/>
      <c r="AX46" s="1"/>
      <c r="AY46" s="1"/>
      <c r="AZ46" s="1"/>
      <c r="BA46" s="1"/>
      <c r="BB46" s="1"/>
      <c r="BC46" s="1"/>
      <c r="BD46" s="1"/>
      <c r="BE46" s="1"/>
      <c r="BF46" s="8"/>
      <c r="BG46" s="8"/>
      <c r="BH46" s="8"/>
      <c r="BI46" s="8"/>
      <c r="BJ46" s="8"/>
      <c r="BK46" s="8"/>
      <c r="BL46" s="8"/>
      <c r="BM46" s="8"/>
      <c r="BN46" s="8"/>
      <c r="BO46" s="8"/>
      <c r="BP46" s="8"/>
      <c r="BQ46" s="8"/>
      <c r="BR46" s="8"/>
      <c r="BS46" s="8"/>
      <c r="BT46" s="8"/>
      <c r="BU46" s="8"/>
      <c r="BV46" s="8"/>
      <c r="BW46" s="1"/>
      <c r="BX46" s="8"/>
      <c r="BY46" s="8"/>
      <c r="BZ46" s="8"/>
      <c r="CA46" s="8"/>
      <c r="CB46" s="1"/>
      <c r="CC46" s="8"/>
      <c r="CD46" s="1"/>
      <c r="CE46" s="8"/>
      <c r="CF46" s="1"/>
      <c r="CG46" s="8"/>
      <c r="CH46" s="1"/>
      <c r="CI46" s="8"/>
    </row>
    <row r="47" spans="1:87" ht="16.149999999999999">
      <c r="A47" s="1"/>
      <c r="B47" s="103" t="str">
        <f>AZ5</f>
        <v>60-79</v>
      </c>
      <c r="C47" s="104"/>
      <c r="D47" s="109" t="e">
        <f>IF(AT39=0,NA(),AT39)</f>
        <v>#N/A</v>
      </c>
      <c r="E47" s="109"/>
      <c r="F47" s="109" t="e">
        <f>IF(AT36=0,NA(),AT36)</f>
        <v>#N/A</v>
      </c>
      <c r="G47" s="109"/>
      <c r="H47" s="109" t="e">
        <f>IF(AT37=0,NA(),AT37)</f>
        <v>#N/A</v>
      </c>
      <c r="I47" s="109"/>
      <c r="J47" s="109" t="e">
        <f>IF(AT38=0,NA(),AT38)</f>
        <v>#N/A</v>
      </c>
      <c r="K47" s="109"/>
      <c r="L47" s="8"/>
      <c r="M47" s="8"/>
      <c r="N47" s="8"/>
      <c r="O47" s="8"/>
      <c r="P47" s="8"/>
      <c r="Q47" s="1"/>
      <c r="R47" s="1"/>
      <c r="S47" s="1"/>
      <c r="T47" s="1"/>
      <c r="U47" s="1"/>
      <c r="V47" s="8"/>
      <c r="W47" s="1"/>
      <c r="X47" s="1"/>
      <c r="Y47" s="8"/>
      <c r="Z47" s="8"/>
      <c r="AA47" s="8"/>
      <c r="AB47" s="8"/>
      <c r="AC47" s="8"/>
      <c r="AD47" s="8"/>
      <c r="AE47" s="8"/>
      <c r="AF47" s="1"/>
      <c r="AG47" s="1"/>
      <c r="AH47" s="1"/>
      <c r="AI47" s="1"/>
      <c r="AJ47" s="1"/>
      <c r="AK47" s="1"/>
      <c r="AL47" s="8"/>
      <c r="AM47" s="1"/>
      <c r="AN47" s="1"/>
      <c r="AO47" s="1"/>
      <c r="AP47" s="1"/>
      <c r="AQ47" s="1"/>
      <c r="AR47" s="1"/>
      <c r="AS47" s="1"/>
      <c r="AT47" s="1"/>
      <c r="AU47" s="1"/>
      <c r="AV47" s="1"/>
      <c r="AW47" s="1"/>
      <c r="AX47" s="1"/>
      <c r="AY47" s="1"/>
      <c r="AZ47" s="1"/>
      <c r="BA47" s="1"/>
      <c r="BB47" s="1"/>
      <c r="BC47" s="1"/>
      <c r="BD47" s="1"/>
      <c r="BE47" s="1"/>
      <c r="BF47" s="8"/>
      <c r="BG47" s="8"/>
      <c r="BH47" s="8"/>
      <c r="BI47" s="8"/>
      <c r="BJ47" s="8"/>
      <c r="BK47" s="8"/>
      <c r="BL47" s="8"/>
      <c r="BM47" s="8"/>
      <c r="BN47" s="8"/>
      <c r="BO47" s="8"/>
      <c r="BP47" s="8"/>
      <c r="BQ47" s="8"/>
      <c r="BR47" s="8"/>
      <c r="BS47" s="8"/>
      <c r="BT47" s="8"/>
      <c r="BU47" s="8"/>
      <c r="BV47" s="8"/>
      <c r="BW47" s="1"/>
      <c r="BX47" s="8"/>
      <c r="BY47" s="8"/>
      <c r="BZ47" s="8"/>
      <c r="CA47" s="8"/>
      <c r="CB47" s="1"/>
      <c r="CC47" s="8"/>
      <c r="CD47" s="1"/>
      <c r="CE47" s="8"/>
      <c r="CF47" s="1"/>
      <c r="CG47" s="8"/>
      <c r="CH47" s="1"/>
      <c r="CI47" s="8"/>
    </row>
    <row r="48" spans="1:87" ht="16.149999999999999">
      <c r="A48" s="1"/>
      <c r="B48" s="101" t="str">
        <f>AZ6</f>
        <v>&lt;60</v>
      </c>
      <c r="C48" s="102"/>
      <c r="D48" s="109" t="e">
        <f>IF(AU39=0,NA(),AU39)</f>
        <v>#N/A</v>
      </c>
      <c r="E48" s="109"/>
      <c r="F48" s="109" t="e">
        <f>IF(AU36=0,NA(),AU36)</f>
        <v>#N/A</v>
      </c>
      <c r="G48" s="109"/>
      <c r="H48" s="109" t="e">
        <f>IF(AU37=0,NA(),AU37)</f>
        <v>#N/A</v>
      </c>
      <c r="I48" s="109"/>
      <c r="J48" s="109" t="e">
        <f>IF(AU38=0,NA(),AU38)</f>
        <v>#N/A</v>
      </c>
      <c r="K48" s="109"/>
      <c r="L48" s="8"/>
      <c r="M48" s="8"/>
      <c r="N48" s="8"/>
      <c r="O48" s="8"/>
      <c r="P48" s="8"/>
      <c r="Q48" s="1"/>
      <c r="R48" s="1"/>
      <c r="S48" s="1"/>
      <c r="T48" s="1"/>
      <c r="U48" s="1"/>
      <c r="V48" s="8"/>
      <c r="W48" s="1"/>
      <c r="X48" s="1"/>
      <c r="Y48" s="8"/>
      <c r="Z48" s="8"/>
      <c r="AA48" s="8"/>
      <c r="AB48" s="8"/>
      <c r="AC48" s="8"/>
      <c r="AD48" s="8"/>
      <c r="AE48" s="8"/>
      <c r="AF48" s="1"/>
      <c r="AG48" s="1"/>
      <c r="AH48" s="1"/>
      <c r="AI48" s="1"/>
      <c r="AJ48" s="1"/>
      <c r="AK48" s="1"/>
      <c r="AL48" s="8"/>
      <c r="AM48" s="1"/>
      <c r="AN48" s="1"/>
      <c r="AO48" s="1"/>
      <c r="AP48" s="1"/>
      <c r="AQ48" s="1"/>
      <c r="AR48" s="1"/>
      <c r="AS48" s="1"/>
      <c r="AT48" s="1"/>
      <c r="AU48" s="1"/>
      <c r="AV48" s="1" t="str">
        <f>IF(ISERROR(AVERAGE(AV24:AV30,AV12:AV23,AV3:AV11)),"",(AVERAGE(AV24:AV30,AV12:AV23,AV3:AV11)))</f>
        <v/>
      </c>
      <c r="AW48" s="1"/>
      <c r="AX48" s="1"/>
      <c r="AY48" s="1"/>
      <c r="AZ48" s="1"/>
      <c r="BA48" s="1"/>
      <c r="BB48" s="1"/>
      <c r="BC48" s="1"/>
      <c r="BD48" s="1"/>
      <c r="BE48" s="1"/>
      <c r="BF48" s="8"/>
      <c r="BG48" s="8"/>
      <c r="BH48" s="8"/>
      <c r="BI48" s="8"/>
      <c r="BJ48" s="8"/>
      <c r="BK48" s="8"/>
      <c r="BL48" s="8"/>
      <c r="BM48" s="8"/>
      <c r="BN48" s="8"/>
      <c r="BO48" s="8"/>
      <c r="BP48" s="8"/>
      <c r="BQ48" s="8"/>
      <c r="BR48" s="8"/>
      <c r="BS48" s="8"/>
      <c r="BT48" s="8"/>
      <c r="BU48" s="8"/>
      <c r="BV48" s="8"/>
      <c r="BW48" s="1"/>
      <c r="BX48" s="8"/>
      <c r="BY48" s="8"/>
      <c r="BZ48" s="8"/>
      <c r="CA48" s="8"/>
      <c r="CB48" s="1"/>
      <c r="CC48" s="8"/>
      <c r="CD48" s="1"/>
      <c r="CE48" s="8"/>
      <c r="CF48" s="1"/>
      <c r="CG48" s="8"/>
      <c r="CH48" s="1"/>
      <c r="CI48" s="8"/>
    </row>
    <row r="49" spans="2:86" s="211" customFormat="1" ht="16.899999999999999" thickBot="1">
      <c r="B49" s="99" t="s">
        <v>195</v>
      </c>
      <c r="C49" s="100"/>
      <c r="D49" s="97" t="str">
        <f>IFERROR(AV40,"n/a")</f>
        <v>n/a</v>
      </c>
      <c r="E49" s="98"/>
      <c r="F49" s="97" t="str">
        <f>IFERROR(AV36,"n/a")</f>
        <v>n/a</v>
      </c>
      <c r="G49" s="98"/>
      <c r="H49" s="97" t="str">
        <f>IFERROR(AV37,"n/a")</f>
        <v>n/a</v>
      </c>
      <c r="I49" s="98"/>
      <c r="J49" s="97" t="str">
        <f>IFERROR(AV38,"n/a")</f>
        <v>n/a</v>
      </c>
      <c r="K49" s="110"/>
      <c r="L49" s="8"/>
      <c r="M49" s="8"/>
      <c r="N49" s="8"/>
      <c r="O49" s="8"/>
      <c r="P49" s="8"/>
      <c r="Q49" s="1"/>
      <c r="R49" s="1"/>
      <c r="S49" s="1"/>
      <c r="T49" s="1"/>
      <c r="U49" s="1"/>
      <c r="V49" s="8"/>
      <c r="W49" s="1"/>
      <c r="X49" s="1"/>
      <c r="Y49" s="8"/>
      <c r="Z49" s="8"/>
      <c r="AA49" s="8"/>
      <c r="AB49" s="8"/>
      <c r="AC49" s="8"/>
      <c r="AD49" s="8"/>
      <c r="AE49" s="8"/>
      <c r="AF49" s="1"/>
      <c r="AG49" s="1"/>
      <c r="AH49" s="1"/>
      <c r="AI49" s="1"/>
      <c r="AJ49" s="1"/>
      <c r="AK49" s="1"/>
      <c r="AL49" s="8"/>
      <c r="AM49" s="1"/>
      <c r="AN49" s="1"/>
      <c r="AO49" s="1"/>
      <c r="AP49" s="1"/>
      <c r="AQ49" s="1"/>
      <c r="AR49" s="1"/>
      <c r="AS49" s="1"/>
      <c r="AT49" s="1"/>
      <c r="AU49" s="1"/>
      <c r="AV49" s="1"/>
      <c r="AW49" s="1"/>
      <c r="AX49" s="1"/>
      <c r="AY49" s="1"/>
      <c r="AZ49" s="1"/>
      <c r="BA49" s="1"/>
      <c r="BB49" s="1"/>
      <c r="BC49" s="1"/>
      <c r="BD49" s="1"/>
      <c r="BE49" s="1"/>
      <c r="BF49" s="8"/>
      <c r="BG49" s="8"/>
      <c r="BH49" s="8"/>
      <c r="BI49" s="8"/>
      <c r="BJ49" s="8"/>
      <c r="BK49" s="8"/>
      <c r="BL49" s="8"/>
      <c r="BM49" s="8"/>
      <c r="BN49" s="8"/>
      <c r="BO49" s="8"/>
      <c r="BP49" s="8"/>
      <c r="BQ49" s="8"/>
      <c r="BR49" s="8"/>
      <c r="BS49" s="8"/>
      <c r="BT49" s="8"/>
      <c r="BU49" s="8"/>
      <c r="BV49" s="8"/>
      <c r="BW49" s="1"/>
      <c r="BX49" s="8"/>
      <c r="BY49" s="8"/>
      <c r="BZ49" s="8"/>
      <c r="CA49" s="8"/>
      <c r="CB49" s="1"/>
      <c r="CC49" s="8"/>
      <c r="CD49" s="1"/>
      <c r="CE49" s="8"/>
      <c r="CF49" s="1"/>
      <c r="CG49" s="8"/>
      <c r="CH49" s="1"/>
    </row>
    <row r="50" spans="2:86" s="211" customFormat="1" ht="13.9">
      <c r="B50" s="44"/>
      <c r="C50" s="44"/>
      <c r="D50" s="1"/>
      <c r="E50" s="1"/>
      <c r="F50" s="1"/>
      <c r="G50" s="1"/>
      <c r="H50" s="8"/>
      <c r="I50" s="8"/>
      <c r="J50" s="8"/>
      <c r="K50" s="8"/>
      <c r="L50" s="44"/>
      <c r="M50" s="8"/>
      <c r="N50" s="8"/>
      <c r="O50" s="8"/>
      <c r="P50" s="8"/>
      <c r="Q50" s="1"/>
      <c r="R50" s="1"/>
      <c r="S50" s="1"/>
      <c r="T50" s="1"/>
      <c r="U50" s="1"/>
      <c r="V50" s="8"/>
      <c r="W50" s="1"/>
      <c r="X50" s="1"/>
      <c r="Y50" s="8"/>
      <c r="Z50" s="8"/>
      <c r="AA50" s="8"/>
      <c r="AB50" s="8"/>
      <c r="AC50" s="8"/>
      <c r="AD50" s="8"/>
      <c r="AE50" s="8"/>
      <c r="AF50" s="1"/>
      <c r="AG50" s="1"/>
      <c r="AH50" s="1"/>
      <c r="AI50" s="1"/>
      <c r="AJ50" s="1"/>
      <c r="AK50" s="1"/>
      <c r="AL50" s="8"/>
      <c r="AM50" s="1"/>
      <c r="AN50" s="1"/>
      <c r="AO50" s="1"/>
      <c r="AP50" s="1"/>
      <c r="AQ50" s="1"/>
      <c r="AR50" s="1"/>
      <c r="AS50" s="1"/>
      <c r="AT50" s="1"/>
      <c r="AU50" s="1"/>
      <c r="AV50" s="1"/>
      <c r="AW50" s="1"/>
      <c r="AX50" s="1"/>
      <c r="AY50" s="1"/>
      <c r="AZ50" s="1"/>
      <c r="BA50" s="1"/>
      <c r="BB50" s="1"/>
      <c r="BC50" s="1"/>
      <c r="BD50" s="1"/>
      <c r="BE50" s="1"/>
      <c r="BF50" s="8"/>
      <c r="BG50" s="8"/>
      <c r="BH50" s="8"/>
      <c r="BI50" s="8"/>
      <c r="BJ50" s="8"/>
      <c r="BK50" s="8"/>
      <c r="BL50" s="8"/>
      <c r="BM50" s="8"/>
      <c r="BN50" s="8"/>
      <c r="BO50" s="8"/>
      <c r="BP50" s="8"/>
      <c r="BQ50" s="8"/>
      <c r="BR50" s="8"/>
      <c r="BS50" s="8"/>
      <c r="BT50" s="8"/>
      <c r="BU50" s="8"/>
      <c r="BV50" s="8"/>
      <c r="BW50" s="1"/>
      <c r="BX50" s="8"/>
      <c r="BY50" s="8"/>
      <c r="BZ50" s="8"/>
      <c r="CA50" s="8"/>
      <c r="CB50" s="1"/>
      <c r="CC50" s="8"/>
      <c r="CD50" s="1"/>
      <c r="CE50" s="8"/>
      <c r="CF50" s="1"/>
      <c r="CG50" s="8"/>
      <c r="CH50" s="1"/>
    </row>
    <row r="51" spans="2:86" s="211" customFormat="1" ht="13.9">
      <c r="B51" s="1"/>
      <c r="C51" s="1"/>
      <c r="D51" s="1"/>
      <c r="E51" s="1"/>
      <c r="F51" s="1"/>
      <c r="G51" s="1"/>
      <c r="H51" s="8"/>
      <c r="I51" s="8"/>
      <c r="J51" s="8"/>
      <c r="K51" s="8"/>
      <c r="L51" s="8"/>
      <c r="M51" s="8"/>
      <c r="N51" s="8"/>
      <c r="O51" s="8"/>
      <c r="P51" s="8"/>
      <c r="Q51" s="1"/>
      <c r="R51" s="1"/>
      <c r="S51" s="1"/>
      <c r="T51" s="1"/>
      <c r="U51" s="1"/>
      <c r="V51" s="8"/>
      <c r="W51" s="1"/>
      <c r="X51" s="1"/>
      <c r="Y51" s="8"/>
      <c r="Z51" s="8"/>
      <c r="AA51" s="8"/>
      <c r="AB51" s="8"/>
      <c r="AC51" s="8"/>
      <c r="AD51" s="8"/>
      <c r="AE51" s="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8"/>
      <c r="BG51" s="8"/>
      <c r="BH51" s="8"/>
      <c r="BI51" s="8"/>
      <c r="BJ51" s="8"/>
      <c r="BK51" s="8"/>
      <c r="BL51" s="8"/>
      <c r="BM51" s="8"/>
      <c r="BN51" s="8"/>
      <c r="BO51" s="8"/>
      <c r="BP51" s="8"/>
      <c r="BQ51" s="8"/>
      <c r="BR51" s="8"/>
      <c r="BS51" s="8"/>
      <c r="BT51" s="8"/>
      <c r="BU51" s="8"/>
      <c r="BV51" s="8"/>
      <c r="BW51" s="1"/>
      <c r="BX51" s="8"/>
      <c r="BY51" s="8"/>
      <c r="BZ51" s="8"/>
      <c r="CA51" s="8"/>
      <c r="CB51" s="1"/>
      <c r="CC51" s="8"/>
      <c r="CD51" s="1"/>
      <c r="CE51" s="8"/>
      <c r="CF51" s="1"/>
      <c r="CG51" s="8"/>
      <c r="CH51" s="1"/>
    </row>
    <row r="52" spans="2:86" s="211" customFormat="1" ht="13.9">
      <c r="B52" s="1"/>
      <c r="C52" s="1"/>
      <c r="D52" s="1"/>
      <c r="E52" s="1"/>
      <c r="F52" s="1"/>
      <c r="G52" s="1"/>
      <c r="H52" s="8"/>
      <c r="I52" s="8"/>
      <c r="J52" s="8"/>
      <c r="K52" s="8"/>
      <c r="L52" s="8"/>
      <c r="M52" s="8"/>
      <c r="N52" s="8"/>
      <c r="O52" s="8"/>
      <c r="P52" s="8"/>
      <c r="Q52" s="1"/>
      <c r="R52" s="1"/>
      <c r="S52" s="1"/>
      <c r="T52" s="1"/>
      <c r="U52" s="1"/>
      <c r="V52" s="8"/>
      <c r="W52" s="1"/>
      <c r="X52" s="1"/>
      <c r="Y52" s="8"/>
      <c r="Z52" s="8"/>
      <c r="AA52" s="8"/>
      <c r="AB52" s="8"/>
      <c r="AC52" s="8"/>
      <c r="AD52" s="8"/>
      <c r="AE52" s="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8"/>
      <c r="BG52" s="8"/>
      <c r="BH52" s="8"/>
      <c r="BI52" s="8"/>
      <c r="BJ52" s="8"/>
      <c r="BK52" s="8"/>
      <c r="BL52" s="8"/>
      <c r="BM52" s="8"/>
      <c r="BN52" s="8"/>
      <c r="BO52" s="8"/>
      <c r="BP52" s="8"/>
      <c r="BQ52" s="8"/>
      <c r="BR52" s="8"/>
      <c r="BS52" s="8"/>
      <c r="BT52" s="8"/>
      <c r="BU52" s="8"/>
      <c r="BV52" s="8"/>
      <c r="BW52" s="1"/>
      <c r="BX52" s="8"/>
      <c r="BY52" s="8"/>
      <c r="BZ52" s="8"/>
      <c r="CA52" s="8"/>
      <c r="CB52" s="1"/>
      <c r="CC52" s="8"/>
      <c r="CD52" s="1"/>
      <c r="CE52" s="8"/>
      <c r="CF52" s="1"/>
      <c r="CG52" s="8"/>
      <c r="CH52" s="1"/>
    </row>
    <row r="53" spans="2:86" s="211" customFormat="1" ht="13.9">
      <c r="B53" s="1"/>
      <c r="C53" s="1"/>
      <c r="D53" s="1"/>
      <c r="E53" s="1"/>
      <c r="F53" s="1"/>
      <c r="G53" s="1"/>
      <c r="H53" s="8"/>
      <c r="I53" s="8"/>
      <c r="J53" s="8"/>
      <c r="K53" s="8"/>
      <c r="L53" s="8"/>
      <c r="M53" s="8"/>
      <c r="N53" s="8"/>
      <c r="O53" s="8"/>
      <c r="P53" s="8"/>
      <c r="Q53" s="1"/>
      <c r="R53" s="1"/>
      <c r="S53" s="1"/>
      <c r="T53" s="1"/>
      <c r="U53" s="1"/>
      <c r="V53" s="8"/>
      <c r="W53" s="1"/>
      <c r="X53" s="1"/>
      <c r="Y53" s="8"/>
      <c r="Z53" s="8"/>
      <c r="AA53" s="8"/>
      <c r="AB53" s="8"/>
      <c r="AC53" s="8"/>
      <c r="AD53" s="8"/>
      <c r="AE53" s="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8"/>
      <c r="BG53" s="8"/>
      <c r="BH53" s="8"/>
      <c r="BI53" s="8"/>
      <c r="BJ53" s="8"/>
      <c r="BK53" s="8"/>
      <c r="BL53" s="8"/>
      <c r="BM53" s="8"/>
      <c r="BN53" s="8"/>
      <c r="BO53" s="8"/>
      <c r="BP53" s="8"/>
      <c r="BQ53" s="8"/>
      <c r="BR53" s="8"/>
      <c r="BS53" s="8"/>
      <c r="BT53" s="8"/>
      <c r="BU53" s="8"/>
      <c r="BV53" s="8"/>
      <c r="BW53" s="1"/>
      <c r="BX53" s="8"/>
      <c r="BY53" s="8"/>
      <c r="BZ53" s="8"/>
      <c r="CA53" s="8"/>
      <c r="CB53" s="1"/>
      <c r="CC53" s="8"/>
      <c r="CD53" s="1"/>
      <c r="CE53" s="8"/>
      <c r="CF53" s="1"/>
      <c r="CG53" s="8"/>
      <c r="CH53" s="1"/>
    </row>
    <row r="54" spans="2:86" s="211" customFormat="1" ht="13.9">
      <c r="B54" s="1"/>
      <c r="C54" s="1"/>
      <c r="D54" s="1"/>
      <c r="E54" s="1"/>
      <c r="F54" s="1"/>
      <c r="G54" s="1"/>
      <c r="H54" s="8"/>
      <c r="I54" s="8"/>
      <c r="J54" s="8"/>
      <c r="K54" s="8"/>
      <c r="L54" s="8"/>
      <c r="M54" s="8"/>
      <c r="N54" s="8"/>
      <c r="O54" s="8"/>
      <c r="P54" s="8"/>
      <c r="Q54" s="1"/>
      <c r="R54" s="1"/>
      <c r="S54" s="1"/>
      <c r="T54" s="1"/>
      <c r="U54" s="1"/>
      <c r="V54" s="8"/>
      <c r="W54" s="1"/>
      <c r="X54" s="1"/>
      <c r="Y54" s="8"/>
      <c r="Z54" s="8"/>
      <c r="AA54" s="8"/>
      <c r="AB54" s="8"/>
      <c r="AC54" s="8"/>
      <c r="AD54" s="8"/>
      <c r="AE54" s="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8"/>
      <c r="BG54" s="8"/>
      <c r="BH54" s="8"/>
      <c r="BI54" s="8"/>
      <c r="BJ54" s="8"/>
      <c r="BK54" s="8"/>
      <c r="BL54" s="8"/>
      <c r="BM54" s="8"/>
      <c r="BN54" s="8"/>
      <c r="BO54" s="8"/>
      <c r="BP54" s="8"/>
      <c r="BQ54" s="8"/>
      <c r="BR54" s="8"/>
      <c r="BS54" s="8"/>
      <c r="BT54" s="8"/>
      <c r="BU54" s="8"/>
      <c r="BV54" s="8"/>
      <c r="BW54" s="1"/>
      <c r="BX54" s="8"/>
      <c r="BY54" s="8"/>
      <c r="BZ54" s="8"/>
      <c r="CA54" s="8"/>
      <c r="CB54" s="1"/>
      <c r="CC54" s="8"/>
      <c r="CD54" s="1"/>
      <c r="CE54" s="8"/>
      <c r="CF54" s="1"/>
      <c r="CG54" s="8"/>
      <c r="CH54" s="1"/>
    </row>
    <row r="55" spans="2:86" s="211" customFormat="1" ht="13.9">
      <c r="B55" s="1"/>
      <c r="C55" s="1"/>
      <c r="D55" s="1"/>
      <c r="E55" s="1"/>
      <c r="F55" s="1"/>
      <c r="G55" s="1"/>
      <c r="H55" s="8"/>
      <c r="I55" s="8"/>
      <c r="J55" s="8"/>
      <c r="K55" s="8"/>
      <c r="L55" s="8"/>
      <c r="M55" s="8"/>
      <c r="N55" s="8"/>
      <c r="O55" s="8"/>
      <c r="P55" s="8"/>
      <c r="Q55" s="1"/>
      <c r="R55" s="1"/>
      <c r="S55" s="1"/>
      <c r="T55" s="49"/>
      <c r="U55" s="1"/>
      <c r="V55" s="1"/>
      <c r="W55" s="1"/>
      <c r="X55" s="1"/>
      <c r="Y55" s="8"/>
      <c r="Z55" s="8"/>
      <c r="AA55" s="8"/>
      <c r="AB55" s="8"/>
      <c r="AC55" s="8"/>
      <c r="AD55" s="8"/>
      <c r="AE55" s="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8"/>
      <c r="BG55" s="8"/>
      <c r="BH55" s="8"/>
      <c r="BI55" s="8"/>
      <c r="BJ55" s="8"/>
      <c r="BK55" s="8"/>
      <c r="BL55" s="8"/>
      <c r="BM55" s="8"/>
      <c r="BN55" s="8"/>
      <c r="BO55" s="8"/>
      <c r="BP55" s="8"/>
      <c r="BQ55" s="8"/>
      <c r="BR55" s="8"/>
      <c r="BS55" s="8"/>
      <c r="BT55" s="8"/>
      <c r="BU55" s="8"/>
      <c r="BV55" s="8"/>
      <c r="BW55" s="1"/>
      <c r="BX55" s="8"/>
      <c r="BY55" s="8"/>
      <c r="BZ55" s="8"/>
      <c r="CA55" s="8"/>
      <c r="CB55" s="1"/>
      <c r="CC55" s="8"/>
      <c r="CD55" s="1"/>
      <c r="CE55" s="8"/>
      <c r="CF55" s="1"/>
      <c r="CG55" s="8"/>
      <c r="CH55" s="1"/>
    </row>
    <row r="56" spans="2:86" s="211" customFormat="1" ht="13.9">
      <c r="B56" s="1"/>
      <c r="C56" s="1"/>
      <c r="D56" s="1"/>
      <c r="E56" s="1"/>
      <c r="F56" s="1"/>
      <c r="G56" s="1"/>
      <c r="H56" s="8"/>
      <c r="I56" s="8"/>
      <c r="J56" s="8"/>
      <c r="K56" s="8"/>
      <c r="L56" s="8"/>
      <c r="M56" s="8"/>
      <c r="N56" s="8"/>
      <c r="O56" s="8"/>
      <c r="P56" s="8"/>
      <c r="Q56" s="1"/>
      <c r="R56" s="1"/>
      <c r="S56" s="1"/>
      <c r="T56" s="1"/>
      <c r="U56" s="1"/>
      <c r="V56" s="8"/>
      <c r="W56" s="1"/>
      <c r="X56" s="1"/>
      <c r="Y56" s="8"/>
      <c r="Z56" s="8"/>
      <c r="AA56" s="8"/>
      <c r="AB56" s="8"/>
      <c r="AC56" s="8"/>
      <c r="AD56" s="8"/>
      <c r="AE56" s="8"/>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8"/>
      <c r="BG56" s="8"/>
      <c r="BH56" s="8"/>
      <c r="BI56" s="8"/>
      <c r="BJ56" s="8"/>
      <c r="BK56" s="8"/>
      <c r="BL56" s="8"/>
      <c r="BM56" s="8"/>
      <c r="BN56" s="8"/>
      <c r="BO56" s="8"/>
      <c r="BP56" s="8"/>
      <c r="BQ56" s="8"/>
      <c r="BR56" s="8"/>
      <c r="BS56" s="8"/>
      <c r="BT56" s="8"/>
      <c r="BU56" s="8"/>
      <c r="BV56" s="8"/>
      <c r="BW56" s="1"/>
      <c r="BX56" s="8"/>
      <c r="BY56" s="8"/>
      <c r="BZ56" s="8"/>
      <c r="CA56" s="8"/>
      <c r="CB56" s="1"/>
      <c r="CC56" s="8"/>
      <c r="CD56" s="1"/>
      <c r="CE56" s="8"/>
      <c r="CF56" s="1"/>
      <c r="CG56" s="8"/>
      <c r="CH56" s="1"/>
    </row>
    <row r="57" spans="2:86" s="211" customFormat="1" ht="13.9">
      <c r="B57" s="1"/>
      <c r="C57" s="1"/>
      <c r="D57" s="1"/>
      <c r="E57" s="1"/>
      <c r="F57" s="1"/>
      <c r="G57" s="1"/>
      <c r="H57" s="8"/>
      <c r="I57" s="8"/>
      <c r="J57" s="8"/>
      <c r="K57" s="8"/>
      <c r="L57" s="8"/>
      <c r="M57" s="8"/>
      <c r="N57" s="8"/>
      <c r="O57" s="8"/>
      <c r="P57" s="8"/>
      <c r="Q57" s="1"/>
      <c r="R57" s="1"/>
      <c r="S57" s="1"/>
      <c r="T57" s="1"/>
      <c r="U57" s="1"/>
      <c r="V57" s="8"/>
      <c r="W57" s="1"/>
      <c r="X57" s="1"/>
      <c r="Y57" s="8"/>
      <c r="Z57" s="8"/>
      <c r="AA57" s="8"/>
      <c r="AB57" s="8"/>
      <c r="AC57" s="8"/>
      <c r="AD57" s="8"/>
      <c r="AE57" s="8"/>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8"/>
      <c r="BG57" s="8"/>
      <c r="BH57" s="8"/>
      <c r="BI57" s="8"/>
      <c r="BJ57" s="8"/>
      <c r="BK57" s="8"/>
      <c r="BL57" s="8"/>
      <c r="BM57" s="8"/>
      <c r="BN57" s="8"/>
      <c r="BO57" s="8"/>
      <c r="BP57" s="8"/>
      <c r="BQ57" s="8"/>
      <c r="BR57" s="8"/>
      <c r="BS57" s="8"/>
      <c r="BT57" s="8"/>
      <c r="BU57" s="8"/>
      <c r="BV57" s="8"/>
      <c r="BW57" s="1"/>
      <c r="BX57" s="8"/>
      <c r="BY57" s="8"/>
      <c r="BZ57" s="8"/>
      <c r="CA57" s="8"/>
      <c r="CB57" s="1"/>
      <c r="CC57" s="8"/>
      <c r="CD57" s="1"/>
      <c r="CE57" s="8"/>
      <c r="CF57" s="1"/>
      <c r="CG57" s="8"/>
      <c r="CH57" s="1"/>
    </row>
    <row r="58" spans="2:86" s="211" customFormat="1" ht="13.9">
      <c r="B58" s="1"/>
      <c r="C58" s="1"/>
      <c r="D58" s="8"/>
      <c r="E58" s="8"/>
      <c r="F58" s="1"/>
      <c r="G58" s="1"/>
      <c r="H58" s="1"/>
      <c r="I58" s="1"/>
      <c r="J58" s="1"/>
      <c r="K58" s="1"/>
      <c r="L58" s="8"/>
      <c r="M58" s="8"/>
      <c r="N58" s="8"/>
      <c r="O58" s="8"/>
      <c r="P58" s="8"/>
      <c r="Q58" s="1"/>
      <c r="R58" s="1"/>
      <c r="S58" s="1"/>
      <c r="T58" s="1"/>
      <c r="U58" s="1"/>
      <c r="V58" s="8"/>
      <c r="W58" s="1"/>
      <c r="X58" s="1"/>
      <c r="Y58" s="8"/>
      <c r="Z58" s="8"/>
      <c r="AA58" s="8"/>
      <c r="AB58" s="8"/>
      <c r="AC58" s="8"/>
      <c r="AD58" s="8"/>
      <c r="AE58" s="8"/>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8"/>
      <c r="BG58" s="8"/>
      <c r="BH58" s="8"/>
      <c r="BI58" s="8"/>
      <c r="BJ58" s="8"/>
      <c r="BK58" s="8"/>
      <c r="BL58" s="8"/>
      <c r="BM58" s="8"/>
      <c r="BN58" s="8"/>
      <c r="BO58" s="8"/>
      <c r="BP58" s="8"/>
      <c r="BQ58" s="8"/>
      <c r="BR58" s="8"/>
      <c r="BS58" s="8"/>
      <c r="BT58" s="8"/>
      <c r="BU58" s="8"/>
      <c r="BV58" s="8"/>
      <c r="BW58" s="1"/>
      <c r="BX58" s="8"/>
      <c r="BY58" s="8"/>
      <c r="BZ58" s="8"/>
      <c r="CA58" s="8"/>
      <c r="CB58" s="1"/>
      <c r="CC58" s="8"/>
      <c r="CD58" s="1"/>
      <c r="CE58" s="8"/>
      <c r="CF58" s="1"/>
      <c r="CG58" s="8"/>
      <c r="CH58" s="1"/>
    </row>
    <row r="59" spans="2:86" s="211" customFormat="1" ht="13.9">
      <c r="B59" s="1"/>
      <c r="C59" s="1"/>
      <c r="D59" s="8"/>
      <c r="E59" s="8"/>
      <c r="F59" s="8"/>
      <c r="G59" s="8"/>
      <c r="H59" s="8"/>
      <c r="I59" s="1"/>
      <c r="J59" s="1"/>
      <c r="K59" s="1"/>
      <c r="L59" s="1"/>
      <c r="M59" s="1"/>
      <c r="N59" s="8"/>
      <c r="O59" s="8"/>
      <c r="P59" s="8"/>
      <c r="Q59" s="1"/>
      <c r="R59" s="1"/>
      <c r="S59" s="1"/>
      <c r="T59" s="1"/>
      <c r="U59" s="1"/>
      <c r="V59" s="8"/>
      <c r="W59" s="1"/>
      <c r="X59" s="1"/>
      <c r="Y59" s="8"/>
      <c r="Z59" s="8"/>
      <c r="AA59" s="8"/>
      <c r="AB59" s="8"/>
      <c r="AC59" s="8"/>
      <c r="AD59" s="8"/>
      <c r="AE59" s="8"/>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8"/>
      <c r="BG59" s="8"/>
      <c r="BH59" s="8"/>
      <c r="BI59" s="8"/>
      <c r="BJ59" s="8"/>
      <c r="BK59" s="8"/>
      <c r="BL59" s="8"/>
      <c r="BM59" s="8"/>
      <c r="BN59" s="8"/>
      <c r="BO59" s="8"/>
      <c r="BP59" s="8"/>
      <c r="BQ59" s="8"/>
      <c r="BR59" s="8"/>
      <c r="BS59" s="8"/>
      <c r="BT59" s="8"/>
      <c r="BU59" s="8"/>
      <c r="BV59" s="8"/>
      <c r="BW59" s="1"/>
      <c r="BX59" s="8"/>
      <c r="BY59" s="8"/>
      <c r="BZ59" s="8"/>
      <c r="CA59" s="8"/>
      <c r="CB59" s="1"/>
      <c r="CC59" s="8"/>
      <c r="CD59" s="1"/>
      <c r="CE59" s="8"/>
      <c r="CF59" s="1"/>
      <c r="CG59" s="8"/>
      <c r="CH59" s="1"/>
    </row>
    <row r="60" spans="2:86" s="211" customFormat="1" ht="13.9">
      <c r="B60" s="1"/>
      <c r="C60" s="1"/>
      <c r="D60" s="8"/>
      <c r="E60" s="8"/>
      <c r="F60" s="8"/>
      <c r="G60" s="8"/>
      <c r="H60" s="8"/>
      <c r="I60" s="1"/>
      <c r="J60" s="1"/>
      <c r="K60" s="1"/>
      <c r="L60" s="1"/>
      <c r="M60" s="1"/>
      <c r="N60" s="8"/>
      <c r="O60" s="8"/>
      <c r="P60" s="8"/>
      <c r="Q60" s="1"/>
      <c r="R60" s="1"/>
      <c r="S60" s="1"/>
      <c r="T60" s="1"/>
      <c r="U60" s="1"/>
      <c r="V60" s="8"/>
      <c r="W60" s="1"/>
      <c r="X60" s="1"/>
      <c r="Y60" s="8"/>
      <c r="Z60" s="8"/>
      <c r="AA60" s="8"/>
      <c r="AB60" s="8"/>
      <c r="AC60" s="8"/>
      <c r="AD60" s="8"/>
      <c r="AE60" s="8"/>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8"/>
      <c r="BG60" s="8"/>
      <c r="BH60" s="8"/>
      <c r="BI60" s="8"/>
      <c r="BJ60" s="8"/>
      <c r="BK60" s="8"/>
      <c r="BL60" s="8"/>
      <c r="BM60" s="8"/>
      <c r="BN60" s="8"/>
      <c r="BO60" s="8"/>
      <c r="BP60" s="8"/>
      <c r="BQ60" s="8"/>
      <c r="BR60" s="8"/>
      <c r="BS60" s="8"/>
      <c r="BT60" s="8"/>
      <c r="BU60" s="8"/>
      <c r="BV60" s="8"/>
      <c r="BW60" s="1"/>
      <c r="BX60" s="8"/>
      <c r="BY60" s="8"/>
      <c r="BZ60" s="8"/>
      <c r="CA60" s="8"/>
      <c r="CB60" s="1"/>
      <c r="CC60" s="8"/>
      <c r="CD60" s="1"/>
      <c r="CE60" s="8"/>
      <c r="CF60" s="1"/>
      <c r="CG60" s="8"/>
      <c r="CH60" s="1"/>
    </row>
    <row r="61" spans="2:86" s="211" customFormat="1" ht="18.600000000000001">
      <c r="B61" s="1"/>
      <c r="C61" s="1"/>
      <c r="D61" s="8"/>
      <c r="E61" s="8"/>
      <c r="F61" s="60"/>
      <c r="G61" s="60"/>
      <c r="H61" s="1"/>
      <c r="I61" s="8"/>
      <c r="J61" s="8"/>
      <c r="K61" s="8"/>
      <c r="L61" s="8"/>
      <c r="M61" s="8"/>
      <c r="N61" s="8"/>
      <c r="O61" s="8"/>
      <c r="P61" s="8"/>
      <c r="Q61" s="1"/>
      <c r="R61" s="1"/>
      <c r="S61" s="1"/>
      <c r="T61" s="1"/>
      <c r="U61" s="1"/>
      <c r="V61" s="8"/>
      <c r="W61" s="1"/>
      <c r="X61" s="1"/>
      <c r="Y61" s="8"/>
      <c r="Z61" s="8"/>
      <c r="AA61" s="8"/>
      <c r="AB61" s="8"/>
      <c r="AC61" s="8"/>
      <c r="AD61" s="8"/>
      <c r="AE61" s="8"/>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8"/>
      <c r="BG61" s="8"/>
      <c r="BH61" s="8"/>
      <c r="BI61" s="8"/>
      <c r="BJ61" s="8"/>
      <c r="BK61" s="8"/>
      <c r="BL61" s="8"/>
      <c r="BM61" s="8"/>
      <c r="BN61" s="8"/>
      <c r="BO61" s="8"/>
      <c r="BP61" s="8"/>
      <c r="BQ61" s="8"/>
      <c r="BR61" s="8"/>
      <c r="BS61" s="8"/>
      <c r="BT61" s="8"/>
      <c r="BU61" s="8"/>
      <c r="BV61" s="8"/>
      <c r="BW61" s="1"/>
      <c r="BX61" s="8"/>
      <c r="BY61" s="8"/>
      <c r="BZ61" s="8"/>
      <c r="CA61" s="8"/>
      <c r="CB61" s="1"/>
      <c r="CC61" s="8"/>
      <c r="CD61" s="1"/>
      <c r="CE61" s="8"/>
      <c r="CF61" s="1"/>
      <c r="CG61" s="8"/>
      <c r="CH61" s="1"/>
    </row>
    <row r="62" spans="2:86" s="211" customFormat="1" ht="13.9">
      <c r="B62" s="1"/>
      <c r="C62" s="1"/>
      <c r="D62" s="8"/>
      <c r="E62" s="8"/>
      <c r="F62" s="1"/>
      <c r="G62" s="1"/>
      <c r="H62" s="1"/>
      <c r="I62" s="8"/>
      <c r="J62" s="8"/>
      <c r="K62" s="8"/>
      <c r="L62" s="8"/>
      <c r="M62" s="8"/>
      <c r="N62" s="8"/>
      <c r="O62" s="8"/>
      <c r="P62" s="8"/>
      <c r="Q62" s="1"/>
      <c r="R62" s="1"/>
      <c r="S62" s="1"/>
      <c r="T62" s="1"/>
      <c r="U62" s="1"/>
      <c r="V62" s="8"/>
      <c r="W62" s="1"/>
      <c r="X62" s="1"/>
      <c r="Y62" s="8"/>
      <c r="Z62" s="8"/>
      <c r="AA62" s="8"/>
      <c r="AB62" s="8"/>
      <c r="AC62" s="8"/>
      <c r="AD62" s="8"/>
      <c r="AE62" s="8"/>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8"/>
      <c r="BG62" s="8"/>
      <c r="BH62" s="8"/>
      <c r="BI62" s="8"/>
      <c r="BJ62" s="8"/>
      <c r="BK62" s="8"/>
      <c r="BL62" s="8"/>
      <c r="BM62" s="8"/>
      <c r="BN62" s="8"/>
      <c r="BO62" s="8"/>
      <c r="BP62" s="8"/>
      <c r="BQ62" s="8"/>
      <c r="BR62" s="8"/>
      <c r="BS62" s="8"/>
      <c r="BT62" s="8"/>
      <c r="BU62" s="8"/>
      <c r="BV62" s="8"/>
      <c r="BW62" s="1"/>
      <c r="BX62" s="8"/>
      <c r="BY62" s="8"/>
      <c r="BZ62" s="8"/>
      <c r="CA62" s="8"/>
      <c r="CB62" s="1"/>
      <c r="CC62" s="8"/>
      <c r="CD62" s="1"/>
      <c r="CE62" s="8"/>
      <c r="CF62" s="1"/>
      <c r="CG62" s="8"/>
      <c r="CH62" s="1"/>
    </row>
    <row r="63" spans="2:86" s="211" customFormat="1" ht="13.9">
      <c r="B63" s="1"/>
      <c r="C63" s="1"/>
      <c r="D63" s="8"/>
      <c r="E63" s="8"/>
      <c r="F63" s="1"/>
      <c r="G63" s="1"/>
      <c r="H63" s="1"/>
      <c r="I63" s="8"/>
      <c r="J63" s="8"/>
      <c r="K63" s="8"/>
      <c r="L63" s="8"/>
      <c r="M63" s="8"/>
      <c r="N63" s="8"/>
      <c r="O63" s="8"/>
      <c r="P63" s="8"/>
      <c r="Q63" s="1"/>
      <c r="R63" s="1"/>
      <c r="S63" s="1"/>
      <c r="T63" s="1"/>
      <c r="U63" s="1"/>
      <c r="V63" s="8"/>
      <c r="W63" s="1"/>
      <c r="X63" s="1"/>
      <c r="Y63" s="8"/>
      <c r="Z63" s="8"/>
      <c r="AA63" s="8"/>
      <c r="AB63" s="8"/>
      <c r="AC63" s="8"/>
      <c r="AD63" s="8"/>
      <c r="AE63" s="8"/>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8"/>
      <c r="BG63" s="8"/>
      <c r="BH63" s="8"/>
      <c r="BI63" s="8"/>
      <c r="BJ63" s="8"/>
      <c r="BK63" s="8"/>
      <c r="BL63" s="8"/>
      <c r="BM63" s="8"/>
      <c r="BN63" s="8"/>
      <c r="BO63" s="8"/>
      <c r="BP63" s="8"/>
      <c r="BQ63" s="8"/>
      <c r="BR63" s="8"/>
      <c r="BS63" s="8"/>
      <c r="BT63" s="8"/>
      <c r="BU63" s="8"/>
      <c r="BV63" s="8"/>
      <c r="BW63" s="1"/>
      <c r="BX63" s="8"/>
      <c r="BY63" s="8"/>
      <c r="BZ63" s="8"/>
      <c r="CA63" s="8"/>
      <c r="CB63" s="1"/>
      <c r="CC63" s="8"/>
      <c r="CD63" s="1"/>
      <c r="CE63" s="8"/>
      <c r="CF63" s="1"/>
      <c r="CG63" s="8"/>
      <c r="CH63" s="1"/>
    </row>
    <row r="64" spans="2:86" s="211" customFormat="1" ht="13.9">
      <c r="B64" s="1"/>
      <c r="C64" s="1"/>
      <c r="D64" s="8"/>
      <c r="E64" s="8"/>
      <c r="F64" s="1"/>
      <c r="G64" s="1"/>
      <c r="H64" s="1"/>
      <c r="I64" s="8"/>
      <c r="J64" s="8"/>
      <c r="K64" s="8"/>
      <c r="L64" s="8"/>
      <c r="M64" s="8"/>
      <c r="N64" s="8"/>
      <c r="O64" s="8"/>
      <c r="P64" s="8"/>
      <c r="Q64" s="1"/>
      <c r="R64" s="1"/>
      <c r="S64" s="1"/>
      <c r="T64" s="1"/>
      <c r="U64" s="1"/>
      <c r="V64" s="8"/>
      <c r="W64" s="1"/>
      <c r="X64" s="1"/>
      <c r="Y64" s="8"/>
      <c r="Z64" s="8"/>
      <c r="AA64" s="8"/>
      <c r="AB64" s="8"/>
      <c r="AC64" s="8"/>
      <c r="AD64" s="8"/>
      <c r="AE64" s="8"/>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8"/>
      <c r="BG64" s="8"/>
      <c r="BH64" s="8"/>
      <c r="BI64" s="8"/>
      <c r="BJ64" s="8"/>
      <c r="BK64" s="8"/>
      <c r="BL64" s="8"/>
      <c r="BM64" s="8"/>
      <c r="BN64" s="8"/>
      <c r="BO64" s="8"/>
      <c r="BP64" s="8"/>
      <c r="BQ64" s="8"/>
      <c r="BR64" s="8"/>
      <c r="BS64" s="8"/>
      <c r="BT64" s="8"/>
      <c r="BU64" s="8"/>
      <c r="BV64" s="8"/>
      <c r="BW64" s="1"/>
      <c r="BX64" s="8"/>
      <c r="BY64" s="8"/>
      <c r="BZ64" s="8"/>
      <c r="CA64" s="8"/>
      <c r="CB64" s="1"/>
      <c r="CC64" s="8"/>
      <c r="CD64" s="1"/>
      <c r="CE64" s="8"/>
      <c r="CF64" s="1"/>
      <c r="CG64" s="8"/>
      <c r="CH64" s="1"/>
    </row>
    <row r="65" spans="2:86" s="211" customFormat="1" ht="13.9">
      <c r="B65" s="1"/>
      <c r="C65" s="1"/>
      <c r="D65" s="8"/>
      <c r="E65" s="8"/>
      <c r="F65" s="1"/>
      <c r="G65" s="1"/>
      <c r="H65" s="1"/>
      <c r="I65" s="8"/>
      <c r="J65" s="8"/>
      <c r="K65" s="8"/>
      <c r="L65" s="8"/>
      <c r="M65" s="8"/>
      <c r="N65" s="8"/>
      <c r="O65" s="8"/>
      <c r="P65" s="8"/>
      <c r="Q65" s="1"/>
      <c r="R65" s="1"/>
      <c r="S65" s="1"/>
      <c r="T65" s="1"/>
      <c r="U65" s="1"/>
      <c r="V65" s="8"/>
      <c r="W65" s="1"/>
      <c r="X65" s="1"/>
      <c r="Y65" s="8"/>
      <c r="Z65" s="8"/>
      <c r="AA65" s="8"/>
      <c r="AB65" s="8"/>
      <c r="AC65" s="8"/>
      <c r="AD65" s="8"/>
      <c r="AE65" s="8"/>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8"/>
      <c r="BG65" s="8"/>
      <c r="BH65" s="8"/>
      <c r="BI65" s="8"/>
      <c r="BJ65" s="8"/>
      <c r="BK65" s="8"/>
      <c r="BL65" s="8"/>
      <c r="BM65" s="8"/>
      <c r="BN65" s="8"/>
      <c r="BO65" s="8"/>
      <c r="BP65" s="8"/>
      <c r="BQ65" s="8"/>
      <c r="BR65" s="8"/>
      <c r="BS65" s="8"/>
      <c r="BT65" s="8"/>
      <c r="BU65" s="8"/>
      <c r="BV65" s="8"/>
      <c r="BW65" s="1"/>
      <c r="BX65" s="8"/>
      <c r="BY65" s="8"/>
      <c r="BZ65" s="8"/>
      <c r="CA65" s="8"/>
      <c r="CB65" s="1"/>
      <c r="CC65" s="8"/>
      <c r="CD65" s="1"/>
      <c r="CE65" s="8"/>
      <c r="CF65" s="1"/>
      <c r="CG65" s="8"/>
      <c r="CH65" s="1"/>
    </row>
    <row r="66" spans="2:86" s="211" customFormat="1" ht="13.9">
      <c r="B66" s="1"/>
      <c r="C66" s="1"/>
      <c r="D66" s="8"/>
      <c r="E66" s="8"/>
      <c r="F66" s="1"/>
      <c r="G66" s="1"/>
      <c r="H66" s="1"/>
      <c r="I66" s="8"/>
      <c r="J66" s="8"/>
      <c r="K66" s="8"/>
      <c r="L66" s="8"/>
      <c r="M66" s="8"/>
      <c r="N66" s="8"/>
      <c r="O66" s="8"/>
      <c r="P66" s="8"/>
      <c r="Q66" s="1"/>
      <c r="R66" s="1"/>
      <c r="S66" s="1"/>
      <c r="T66" s="1"/>
      <c r="U66" s="1"/>
      <c r="V66" s="8"/>
      <c r="W66" s="1"/>
      <c r="X66" s="1"/>
      <c r="Y66" s="8"/>
      <c r="Z66" s="8"/>
      <c r="AA66" s="8"/>
      <c r="AB66" s="8"/>
      <c r="AC66" s="8"/>
      <c r="AD66" s="8"/>
      <c r="AE66" s="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8"/>
      <c r="BG66" s="8"/>
      <c r="BH66" s="8"/>
      <c r="BI66" s="8"/>
      <c r="BJ66" s="8"/>
      <c r="BK66" s="8"/>
      <c r="BL66" s="8"/>
      <c r="BM66" s="8"/>
      <c r="BN66" s="8"/>
      <c r="BO66" s="8"/>
      <c r="BP66" s="8"/>
      <c r="BQ66" s="8"/>
      <c r="BR66" s="8"/>
      <c r="BS66" s="8"/>
      <c r="BT66" s="8"/>
      <c r="BU66" s="8"/>
      <c r="BV66" s="8"/>
      <c r="BW66" s="1"/>
      <c r="BX66" s="8"/>
      <c r="BY66" s="8"/>
      <c r="BZ66" s="8"/>
      <c r="CA66" s="8"/>
      <c r="CB66" s="1"/>
      <c r="CC66" s="8"/>
      <c r="CD66" s="1"/>
      <c r="CE66" s="8"/>
      <c r="CF66" s="1"/>
      <c r="CG66" s="8"/>
      <c r="CH66" s="1"/>
    </row>
    <row r="67" spans="2:86" s="211" customFormat="1" ht="13.9">
      <c r="B67" s="1"/>
      <c r="C67" s="1"/>
      <c r="D67" s="8"/>
      <c r="E67" s="8"/>
      <c r="F67" s="1"/>
      <c r="G67" s="1"/>
      <c r="H67" s="1"/>
      <c r="I67" s="8"/>
      <c r="J67" s="8"/>
      <c r="K67" s="8"/>
      <c r="L67" s="8"/>
      <c r="M67" s="8"/>
      <c r="N67" s="8"/>
      <c r="O67" s="8"/>
      <c r="P67" s="8"/>
      <c r="Q67" s="1"/>
      <c r="R67" s="1"/>
      <c r="S67" s="1"/>
      <c r="T67" s="1"/>
      <c r="U67" s="1"/>
      <c r="V67" s="8"/>
      <c r="W67" s="1"/>
      <c r="X67" s="1"/>
      <c r="Y67" s="8"/>
      <c r="Z67" s="8"/>
      <c r="AA67" s="8"/>
      <c r="AB67" s="8"/>
      <c r="AC67" s="8"/>
      <c r="AD67" s="8"/>
      <c r="AE67" s="8"/>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1"/>
      <c r="CG67" s="8"/>
      <c r="CH67" s="1"/>
    </row>
    <row r="68" spans="2:86" s="211" customFormat="1" ht="13.9">
      <c r="B68" s="1"/>
      <c r="C68" s="1"/>
      <c r="D68" s="8"/>
      <c r="E68" s="8"/>
      <c r="F68" s="1"/>
      <c r="G68" s="1"/>
      <c r="H68" s="1"/>
      <c r="I68" s="8"/>
      <c r="J68" s="8"/>
      <c r="K68" s="8"/>
      <c r="L68" s="8"/>
      <c r="M68" s="8"/>
      <c r="N68" s="8"/>
      <c r="O68" s="8"/>
      <c r="P68" s="8"/>
      <c r="Q68" s="1"/>
      <c r="R68" s="1"/>
      <c r="S68" s="1"/>
      <c r="T68" s="1"/>
      <c r="U68" s="1"/>
      <c r="V68" s="8"/>
      <c r="W68" s="1"/>
      <c r="X68" s="1"/>
      <c r="Y68" s="8"/>
      <c r="Z68" s="8"/>
      <c r="AA68" s="8"/>
      <c r="AB68" s="8"/>
      <c r="AC68" s="8"/>
      <c r="AD68" s="8"/>
      <c r="AE68" s="8"/>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1"/>
      <c r="CG68" s="8"/>
      <c r="CH68" s="1"/>
    </row>
    <row r="69" spans="2:86" s="211" customFormat="1" ht="13.9">
      <c r="B69" s="1"/>
      <c r="C69" s="1"/>
      <c r="D69" s="8"/>
      <c r="E69" s="8"/>
      <c r="F69" s="1"/>
      <c r="G69" s="1"/>
      <c r="H69" s="1"/>
      <c r="I69" s="8"/>
      <c r="J69" s="8"/>
      <c r="K69" s="8"/>
      <c r="L69" s="8"/>
      <c r="M69" s="8"/>
      <c r="N69" s="8"/>
      <c r="O69" s="8"/>
      <c r="P69" s="8"/>
      <c r="Q69" s="1"/>
      <c r="R69" s="1"/>
      <c r="S69" s="1"/>
      <c r="T69" s="1"/>
      <c r="U69" s="1"/>
      <c r="V69" s="8"/>
      <c r="W69" s="1"/>
      <c r="X69" s="1"/>
      <c r="Y69" s="8"/>
      <c r="Z69" s="8"/>
      <c r="AA69" s="8"/>
      <c r="AB69" s="8"/>
      <c r="AC69" s="8"/>
      <c r="AD69" s="8"/>
      <c r="AE69" s="8"/>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1"/>
      <c r="CG69" s="8"/>
      <c r="CH69" s="1"/>
    </row>
    <row r="70" spans="2:86" s="211" customFormat="1" ht="13.9">
      <c r="B70" s="1"/>
      <c r="C70" s="1"/>
      <c r="D70" s="8"/>
      <c r="E70" s="8"/>
      <c r="F70" s="1"/>
      <c r="G70" s="1"/>
      <c r="H70" s="1"/>
      <c r="I70" s="8"/>
      <c r="J70" s="8"/>
      <c r="K70" s="8"/>
      <c r="L70" s="8"/>
      <c r="M70" s="8"/>
      <c r="N70" s="8"/>
      <c r="O70" s="8"/>
      <c r="P70" s="8"/>
      <c r="Q70" s="1"/>
      <c r="R70" s="1"/>
      <c r="S70" s="1"/>
      <c r="T70" s="1"/>
      <c r="U70" s="1"/>
      <c r="V70" s="8"/>
      <c r="W70" s="1"/>
      <c r="X70" s="1"/>
      <c r="Y70" s="8"/>
      <c r="Z70" s="8"/>
      <c r="AA70" s="8"/>
      <c r="AB70" s="8"/>
      <c r="AC70" s="8"/>
      <c r="AD70" s="8"/>
      <c r="AE70" s="8"/>
      <c r="AF70" s="1"/>
      <c r="AG70" s="1"/>
      <c r="AH70" s="1"/>
      <c r="AI70" s="1"/>
      <c r="AJ70" s="1"/>
      <c r="AK70" s="1"/>
      <c r="AL70" s="8"/>
      <c r="AM70" s="1"/>
      <c r="AN70" s="1"/>
      <c r="AO70" s="1"/>
      <c r="AP70" s="49"/>
      <c r="AQ70" s="49"/>
      <c r="AR70" s="49"/>
      <c r="AS70" s="1"/>
      <c r="AT70" s="1"/>
      <c r="AU70" s="1"/>
      <c r="AV70" s="1"/>
      <c r="AW70" s="1"/>
      <c r="AX70" s="1"/>
      <c r="AY70" s="61"/>
      <c r="AZ70" s="1"/>
      <c r="BA70" s="1"/>
      <c r="BB70" s="1"/>
      <c r="BC70" s="1"/>
      <c r="BD70" s="1"/>
      <c r="BE70" s="1"/>
      <c r="BF70" s="1"/>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1"/>
      <c r="CG70" s="8"/>
      <c r="CH70" s="1"/>
    </row>
    <row r="71" spans="2:86" s="211" customFormat="1" ht="13.9">
      <c r="B71" s="1"/>
      <c r="C71" s="1"/>
      <c r="D71" s="8"/>
      <c r="E71" s="8"/>
      <c r="F71" s="1"/>
      <c r="G71" s="1"/>
      <c r="H71" s="1"/>
      <c r="I71" s="8"/>
      <c r="J71" s="8"/>
      <c r="K71" s="8"/>
      <c r="L71" s="8"/>
      <c r="M71" s="8"/>
      <c r="N71" s="8"/>
      <c r="O71" s="8"/>
      <c r="P71" s="8"/>
      <c r="Q71" s="1"/>
      <c r="R71" s="1"/>
      <c r="S71" s="1"/>
      <c r="T71" s="1"/>
      <c r="U71" s="1"/>
      <c r="V71" s="8"/>
      <c r="W71" s="1"/>
      <c r="X71" s="1"/>
      <c r="Y71" s="8"/>
      <c r="Z71" s="8"/>
      <c r="AA71" s="8"/>
      <c r="AB71" s="8"/>
      <c r="AC71" s="8"/>
      <c r="AD71" s="8"/>
      <c r="AE71" s="8"/>
      <c r="AF71" s="1"/>
      <c r="AG71" s="1"/>
      <c r="AH71" s="1"/>
      <c r="AI71" s="1"/>
      <c r="AJ71" s="1"/>
      <c r="AK71" s="1"/>
      <c r="AL71" s="8"/>
      <c r="AM71" s="1"/>
      <c r="AN71" s="1"/>
      <c r="AO71" s="1"/>
      <c r="AP71" s="50"/>
      <c r="AQ71" s="1"/>
      <c r="AR71" s="1"/>
      <c r="AS71" s="1"/>
      <c r="AT71" s="1"/>
      <c r="AU71" s="61"/>
      <c r="AV71" s="61"/>
      <c r="AW71" s="61"/>
      <c r="AX71" s="61"/>
      <c r="AY71" s="61"/>
      <c r="AZ71" s="1"/>
      <c r="BA71" s="1"/>
      <c r="BB71" s="1"/>
      <c r="BC71" s="1"/>
      <c r="BD71" s="1"/>
      <c r="BE71" s="1"/>
      <c r="BF71" s="1"/>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1"/>
      <c r="CG71" s="8"/>
      <c r="CH71" s="1"/>
    </row>
    <row r="72" spans="2:86" s="211" customFormat="1" ht="13.9">
      <c r="B72" s="1"/>
      <c r="C72" s="1"/>
      <c r="D72" s="8"/>
      <c r="E72" s="8"/>
      <c r="F72" s="1"/>
      <c r="G72" s="1"/>
      <c r="H72" s="1"/>
      <c r="I72" s="8"/>
      <c r="J72" s="8"/>
      <c r="K72" s="8"/>
      <c r="L72" s="8"/>
      <c r="M72" s="8"/>
      <c r="N72" s="8"/>
      <c r="O72" s="8"/>
      <c r="P72" s="8"/>
      <c r="Q72" s="1"/>
      <c r="R72" s="1"/>
      <c r="S72" s="1"/>
      <c r="T72" s="1"/>
      <c r="U72" s="1"/>
      <c r="V72" s="8"/>
      <c r="W72" s="1"/>
      <c r="X72" s="1"/>
      <c r="Y72" s="8"/>
      <c r="Z72" s="8"/>
      <c r="AA72" s="8"/>
      <c r="AB72" s="8"/>
      <c r="AC72" s="8"/>
      <c r="AD72" s="8"/>
      <c r="AE72" s="8"/>
      <c r="AF72" s="1"/>
      <c r="AG72" s="1"/>
      <c r="AH72" s="1"/>
      <c r="AI72" s="1"/>
      <c r="AJ72" s="1"/>
      <c r="AK72" s="1"/>
      <c r="AL72" s="8"/>
      <c r="AM72" s="1"/>
      <c r="AN72" s="1"/>
      <c r="AO72" s="1"/>
      <c r="AP72" s="50"/>
      <c r="AQ72" s="1"/>
      <c r="AR72" s="1"/>
      <c r="AS72" s="1"/>
      <c r="AT72" s="1"/>
      <c r="AU72" s="1"/>
      <c r="AV72" s="1"/>
      <c r="AW72" s="1"/>
      <c r="AX72" s="1"/>
      <c r="AY72" s="1"/>
      <c r="AZ72" s="1"/>
      <c r="BA72" s="1"/>
      <c r="BB72" s="1"/>
      <c r="BC72" s="1"/>
      <c r="BD72" s="1"/>
      <c r="BE72" s="1"/>
      <c r="BF72" s="1"/>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1"/>
      <c r="CG72" s="8"/>
      <c r="CH72" s="1"/>
    </row>
    <row r="73" spans="2:86" s="211" customFormat="1" ht="13.9">
      <c r="B73" s="1"/>
      <c r="C73" s="1"/>
      <c r="D73" s="8"/>
      <c r="E73" s="8"/>
      <c r="F73" s="1"/>
      <c r="G73" s="1"/>
      <c r="H73" s="1"/>
      <c r="I73" s="8"/>
      <c r="J73" s="8"/>
      <c r="K73" s="8"/>
      <c r="L73" s="8"/>
      <c r="M73" s="8"/>
      <c r="N73" s="8"/>
      <c r="O73" s="8"/>
      <c r="P73" s="8"/>
      <c r="Q73" s="1"/>
      <c r="R73" s="1"/>
      <c r="S73" s="1"/>
      <c r="T73" s="1"/>
      <c r="U73" s="1"/>
      <c r="V73" s="8"/>
      <c r="W73" s="1"/>
      <c r="X73" s="1"/>
      <c r="Y73" s="8"/>
      <c r="Z73" s="8"/>
      <c r="AA73" s="8"/>
      <c r="AB73" s="8"/>
      <c r="AC73" s="8"/>
      <c r="AD73" s="8"/>
      <c r="AE73" s="8"/>
      <c r="AF73" s="1"/>
      <c r="AG73" s="1"/>
      <c r="AH73" s="1"/>
      <c r="AI73" s="1"/>
      <c r="AJ73" s="1"/>
      <c r="AK73" s="1"/>
      <c r="AL73" s="8"/>
      <c r="AM73" s="1"/>
      <c r="AN73" s="1"/>
      <c r="AO73" s="1"/>
      <c r="AP73" s="50"/>
      <c r="AQ73" s="1"/>
      <c r="AR73" s="1"/>
      <c r="AS73" s="1"/>
      <c r="AT73" s="1"/>
      <c r="AU73" s="1"/>
      <c r="AV73" s="1"/>
      <c r="AW73" s="1"/>
      <c r="AX73" s="1"/>
      <c r="AY73" s="1"/>
      <c r="AZ73" s="1"/>
      <c r="BA73" s="1"/>
      <c r="BB73" s="1"/>
      <c r="BC73" s="1"/>
      <c r="BD73" s="1"/>
      <c r="BE73" s="1"/>
      <c r="BF73" s="1"/>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1"/>
      <c r="CG73" s="8"/>
      <c r="CH73" s="1"/>
    </row>
    <row r="74" spans="2:86" s="211" customFormat="1" ht="19.149999999999999" thickBot="1">
      <c r="B74" s="141" t="s">
        <v>196</v>
      </c>
      <c r="C74" s="54"/>
      <c r="D74" s="55"/>
      <c r="E74" s="55"/>
      <c r="F74" s="55"/>
      <c r="G74" s="55"/>
      <c r="H74" s="55"/>
      <c r="I74" s="55"/>
      <c r="J74" s="55"/>
      <c r="K74" s="8"/>
      <c r="L74" s="8"/>
      <c r="M74" s="8"/>
      <c r="N74" s="8"/>
      <c r="O74" s="8"/>
      <c r="P74" s="8"/>
      <c r="Q74" s="1"/>
      <c r="R74" s="1"/>
      <c r="S74" s="1"/>
      <c r="T74" s="1"/>
      <c r="U74" s="1"/>
      <c r="V74" s="1"/>
      <c r="W74" s="1"/>
      <c r="X74" s="1"/>
      <c r="Y74" s="8"/>
      <c r="Z74" s="8"/>
      <c r="AA74" s="8"/>
      <c r="AB74" s="8"/>
      <c r="AC74" s="8"/>
      <c r="AD74" s="8"/>
      <c r="AE74" s="8"/>
      <c r="AF74" s="1"/>
      <c r="AG74" s="1"/>
      <c r="AH74" s="1"/>
      <c r="AI74" s="1"/>
      <c r="AJ74" s="1"/>
      <c r="AK74" s="1"/>
      <c r="AL74" s="8"/>
      <c r="AM74" s="1"/>
      <c r="AN74" s="1"/>
      <c r="AO74" s="1"/>
      <c r="AP74" s="50"/>
      <c r="AQ74" s="1"/>
      <c r="AR74" s="1"/>
      <c r="AS74" s="1"/>
      <c r="AT74" s="1"/>
      <c r="AU74" s="1"/>
      <c r="AV74" s="1"/>
      <c r="AW74" s="1"/>
      <c r="AX74" s="1"/>
      <c r="AY74" s="1"/>
      <c r="AZ74" s="1"/>
      <c r="BA74" s="1"/>
      <c r="BB74" s="1"/>
      <c r="BC74" s="1"/>
      <c r="BD74" s="1"/>
      <c r="BE74" s="1"/>
      <c r="BF74" s="1"/>
      <c r="BG74" s="8"/>
      <c r="BH74" s="8"/>
      <c r="BI74" s="8"/>
      <c r="BJ74" s="8"/>
      <c r="BK74" s="8"/>
      <c r="BL74" s="8"/>
      <c r="BM74" s="8"/>
      <c r="BN74" s="8"/>
      <c r="BO74" s="8"/>
      <c r="BP74" s="8"/>
      <c r="BQ74" s="8"/>
      <c r="BR74" s="8"/>
      <c r="BS74" s="8"/>
      <c r="BT74" s="8"/>
      <c r="BU74" s="8"/>
      <c r="BV74" s="8"/>
      <c r="BW74" s="8"/>
      <c r="BX74" s="8"/>
      <c r="BY74" s="8"/>
      <c r="BZ74" s="8"/>
      <c r="CA74" s="8"/>
      <c r="CB74" s="1"/>
      <c r="CC74" s="8"/>
      <c r="CD74" s="1"/>
      <c r="CE74" s="8"/>
      <c r="CF74" s="1"/>
      <c r="CG74" s="8"/>
      <c r="CH74" s="1"/>
    </row>
    <row r="75" spans="2:86" s="211" customFormat="1" ht="16.149999999999999">
      <c r="B75" s="62"/>
      <c r="C75" s="63"/>
      <c r="D75" s="63"/>
      <c r="E75" s="116" t="s">
        <v>197</v>
      </c>
      <c r="F75" s="63"/>
      <c r="G75" s="64" t="s">
        <v>195</v>
      </c>
      <c r="H75" s="64"/>
      <c r="I75" s="64"/>
      <c r="J75" s="64"/>
      <c r="K75" s="65"/>
      <c r="L75" s="8"/>
      <c r="M75" s="8"/>
      <c r="N75" s="8"/>
      <c r="O75" s="8"/>
      <c r="P75" s="8"/>
      <c r="Q75" s="1"/>
      <c r="R75" s="1"/>
      <c r="S75" s="1"/>
      <c r="T75" s="1"/>
      <c r="U75" s="1"/>
      <c r="V75" s="1"/>
      <c r="W75" s="1"/>
      <c r="X75" s="1"/>
      <c r="Y75" s="8"/>
      <c r="Z75" s="8"/>
      <c r="AA75" s="8"/>
      <c r="AB75" s="8"/>
      <c r="AC75" s="8"/>
      <c r="AD75" s="8"/>
      <c r="AE75" s="8"/>
      <c r="AF75" s="1"/>
      <c r="AG75" s="1"/>
      <c r="AH75" s="1"/>
      <c r="AI75" s="1"/>
      <c r="AJ75" s="1"/>
      <c r="AK75" s="1"/>
      <c r="AL75" s="8"/>
      <c r="AM75" s="1"/>
      <c r="AN75" s="1"/>
      <c r="AO75" s="1"/>
      <c r="AP75" s="50"/>
      <c r="AQ75" s="1"/>
      <c r="AR75" s="1"/>
      <c r="AS75" s="1"/>
      <c r="AT75" s="1"/>
      <c r="AU75" s="1"/>
      <c r="AV75" s="1"/>
      <c r="AW75" s="1"/>
      <c r="AX75" s="1"/>
      <c r="AY75" s="1"/>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1"/>
      <c r="CC75" s="8"/>
      <c r="CD75" s="1"/>
      <c r="CE75" s="8"/>
      <c r="CF75" s="1"/>
      <c r="CG75" s="8"/>
      <c r="CH75" s="1"/>
    </row>
    <row r="76" spans="2:86" s="211" customFormat="1" ht="16.149999999999999">
      <c r="B76" s="66"/>
      <c r="C76" s="129"/>
      <c r="D76" s="67"/>
      <c r="E76" s="68"/>
      <c r="F76" s="68" t="s">
        <v>81</v>
      </c>
      <c r="G76" s="68" t="s">
        <v>82</v>
      </c>
      <c r="H76" s="68" t="s">
        <v>83</v>
      </c>
      <c r="I76" s="68" t="s">
        <v>84</v>
      </c>
      <c r="J76" s="68" t="s">
        <v>85</v>
      </c>
      <c r="K76" s="69" t="s">
        <v>86</v>
      </c>
      <c r="L76" s="8"/>
      <c r="M76" s="8"/>
      <c r="N76" s="8"/>
      <c r="O76" s="8"/>
      <c r="P76" s="8"/>
      <c r="Q76" s="1"/>
      <c r="R76" s="1"/>
      <c r="S76" s="1"/>
      <c r="T76" s="1"/>
      <c r="U76" s="1"/>
      <c r="V76" s="1"/>
      <c r="W76" s="1"/>
      <c r="X76" s="1"/>
      <c r="Y76" s="8"/>
      <c r="Z76" s="8"/>
      <c r="AA76" s="8"/>
      <c r="AB76" s="8"/>
      <c r="AC76" s="8"/>
      <c r="AD76" s="8"/>
      <c r="AE76" s="8"/>
      <c r="AF76" s="1"/>
      <c r="AG76" s="1"/>
      <c r="AH76" s="1"/>
      <c r="AI76" s="1"/>
      <c r="AJ76" s="1"/>
      <c r="AK76" s="1"/>
      <c r="AL76" s="8"/>
      <c r="AM76" s="1"/>
      <c r="AN76" s="1"/>
      <c r="AO76" s="1"/>
      <c r="AP76" s="50"/>
      <c r="AQ76" s="1"/>
      <c r="AR76" s="1"/>
      <c r="AS76" s="1"/>
      <c r="AT76" s="1"/>
      <c r="AU76" s="1"/>
      <c r="AV76" s="1"/>
      <c r="AW76" s="1"/>
      <c r="AX76" s="1"/>
      <c r="AY76" s="1"/>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1"/>
      <c r="CC76" s="8"/>
      <c r="CD76" s="1"/>
      <c r="CE76" s="8"/>
      <c r="CF76" s="1"/>
      <c r="CG76" s="8"/>
      <c r="CH76" s="1"/>
    </row>
    <row r="77" spans="2:86" s="211" customFormat="1" ht="17.649999999999999" customHeight="1">
      <c r="B77" s="117" t="s">
        <v>198</v>
      </c>
      <c r="C77" s="128"/>
      <c r="D77" s="118"/>
      <c r="E77" s="70" t="s">
        <v>199</v>
      </c>
      <c r="F77" s="70" t="str">
        <f>_xlfn.IFNA(AU82,"")</f>
        <v/>
      </c>
      <c r="G77" s="70" t="str">
        <f>_xlfn.IFNA(AU83,"")</f>
        <v/>
      </c>
      <c r="H77" s="70" t="str">
        <f>_xlfn.IFNA(AU84,"")</f>
        <v/>
      </c>
      <c r="I77" s="70" t="str">
        <f>_xlfn.IFNA(AU85,"")</f>
        <v/>
      </c>
      <c r="J77" s="70" t="str">
        <f>_xlfn.IFNA(AU86,"")</f>
        <v/>
      </c>
      <c r="K77" s="70" t="str">
        <f>_xlfn.IFNA(AU87,"")</f>
        <v/>
      </c>
      <c r="L77" s="8"/>
      <c r="M77" s="8"/>
      <c r="N77" s="8"/>
      <c r="O77" s="8"/>
      <c r="P77" s="8"/>
      <c r="Q77" s="1"/>
      <c r="R77" s="1"/>
      <c r="S77" s="1"/>
      <c r="T77" s="1"/>
      <c r="U77" s="1"/>
      <c r="V77" s="1"/>
      <c r="W77" s="1"/>
      <c r="X77" s="1"/>
      <c r="Y77" s="8"/>
      <c r="Z77" s="8"/>
      <c r="AA77" s="8"/>
      <c r="AB77" s="8"/>
      <c r="AC77" s="8"/>
      <c r="AD77" s="8"/>
      <c r="AE77" s="8"/>
      <c r="AF77" s="1"/>
      <c r="AG77" s="1"/>
      <c r="AH77" s="1"/>
      <c r="AI77" s="1"/>
      <c r="AJ77" s="1"/>
      <c r="AK77" s="1"/>
      <c r="AL77" s="1"/>
      <c r="AM77" s="1"/>
      <c r="AN77" s="8"/>
      <c r="AO77" s="1"/>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1"/>
      <c r="CC77" s="8"/>
      <c r="CD77" s="1"/>
      <c r="CE77" s="8"/>
      <c r="CF77" s="1"/>
      <c r="CG77" s="8"/>
      <c r="CH77" s="1"/>
    </row>
    <row r="78" spans="2:86" s="211" customFormat="1" ht="17.649999999999999" customHeight="1">
      <c r="B78" s="119"/>
      <c r="C78" s="130"/>
      <c r="D78" s="120"/>
      <c r="E78" s="71" t="s">
        <v>75</v>
      </c>
      <c r="F78" s="71"/>
      <c r="G78" s="72" t="str">
        <f>_xlfn.IFNA(AT83,"")</f>
        <v/>
      </c>
      <c r="H78" s="72" t="str">
        <f>_xlfn.IFNA(AT84,"")</f>
        <v/>
      </c>
      <c r="I78" s="72" t="str">
        <f>_xlfn.IFNA(AT85,"")</f>
        <v/>
      </c>
      <c r="J78" s="72" t="str">
        <f>_xlfn.IFNA(AT86,"")</f>
        <v/>
      </c>
      <c r="K78" s="72" t="str">
        <f>_xlfn.IFNA(AT87,"")</f>
        <v/>
      </c>
      <c r="L78" s="8"/>
      <c r="M78" s="8"/>
      <c r="N78" s="8"/>
      <c r="O78" s="8"/>
      <c r="P78" s="8"/>
      <c r="Q78" s="1"/>
      <c r="R78" s="1"/>
      <c r="S78" s="1"/>
      <c r="T78" s="1"/>
      <c r="U78" s="1"/>
      <c r="V78" s="1"/>
      <c r="W78" s="1"/>
      <c r="X78" s="1"/>
      <c r="Y78" s="8"/>
      <c r="Z78" s="8"/>
      <c r="AA78" s="8"/>
      <c r="AB78" s="8"/>
      <c r="AC78" s="8"/>
      <c r="AD78" s="8"/>
      <c r="AE78" s="8"/>
      <c r="AF78" s="1"/>
      <c r="AG78" s="1"/>
      <c r="AH78" s="8"/>
      <c r="AI78" s="8"/>
      <c r="AJ78" s="1"/>
      <c r="AK78" s="1"/>
      <c r="AL78" s="1"/>
      <c r="AM78" s="1"/>
      <c r="AN78" s="1"/>
      <c r="AO78" s="1"/>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1"/>
      <c r="CC78" s="8"/>
      <c r="CD78" s="1"/>
      <c r="CE78" s="8"/>
      <c r="CF78" s="1"/>
      <c r="CG78" s="8"/>
      <c r="CH78" s="1"/>
    </row>
    <row r="79" spans="2:86" s="211" customFormat="1" ht="17.649999999999999" customHeight="1">
      <c r="B79" s="117" t="s">
        <v>200</v>
      </c>
      <c r="C79" s="128"/>
      <c r="D79" s="118"/>
      <c r="E79" s="73" t="s">
        <v>199</v>
      </c>
      <c r="F79" s="70" t="str">
        <f>_xlfn.IFNA(AW82,"")</f>
        <v/>
      </c>
      <c r="G79" s="70" t="str">
        <f>_xlfn.IFNA(AW83,"")</f>
        <v/>
      </c>
      <c r="H79" s="70" t="str">
        <f>_xlfn.IFNA(AW84,"")</f>
        <v/>
      </c>
      <c r="I79" s="70" t="str">
        <f>_xlfn.IFNA(AW85,"")</f>
        <v/>
      </c>
      <c r="J79" s="70" t="str">
        <f>_xlfn.IFNA(AW86,"")</f>
        <v/>
      </c>
      <c r="K79" s="70" t="str">
        <f>_xlfn.IFNA(AW87,"")</f>
        <v/>
      </c>
      <c r="L79" s="8"/>
      <c r="M79" s="8"/>
      <c r="N79" s="8"/>
      <c r="O79" s="8"/>
      <c r="P79" s="8"/>
      <c r="Q79" s="1"/>
      <c r="R79" s="1"/>
      <c r="S79" s="1"/>
      <c r="T79" s="1"/>
      <c r="U79" s="1"/>
      <c r="V79" s="1"/>
      <c r="W79" s="1"/>
      <c r="X79" s="1"/>
      <c r="Y79" s="8"/>
      <c r="Z79" s="8"/>
      <c r="AA79" s="8"/>
      <c r="AB79" s="8"/>
      <c r="AC79" s="8"/>
      <c r="AD79" s="8"/>
      <c r="AE79" s="8"/>
      <c r="AF79" s="1"/>
      <c r="AG79" s="1"/>
      <c r="AH79" s="8"/>
      <c r="AI79" s="8"/>
      <c r="AJ79" s="1"/>
      <c r="AK79" s="1"/>
      <c r="AL79" s="1"/>
      <c r="AM79" s="1"/>
      <c r="AN79" s="1"/>
      <c r="AO79" s="1"/>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1"/>
      <c r="CC79" s="8"/>
      <c r="CD79" s="1"/>
      <c r="CE79" s="8"/>
      <c r="CF79" s="1"/>
      <c r="CG79" s="8"/>
      <c r="CH79" s="1"/>
    </row>
    <row r="80" spans="2:86" s="211" customFormat="1" ht="17.649999999999999" customHeight="1">
      <c r="B80" s="119"/>
      <c r="C80" s="130"/>
      <c r="D80" s="120"/>
      <c r="E80" s="71" t="s">
        <v>75</v>
      </c>
      <c r="F80" s="71"/>
      <c r="G80" s="72" t="str">
        <f>_xlfn.IFNA(AV83,"")</f>
        <v/>
      </c>
      <c r="H80" s="72" t="str">
        <f>_xlfn.IFNA(AV84,"")</f>
        <v/>
      </c>
      <c r="I80" s="72" t="str">
        <f>_xlfn.IFNA(AV85,"")</f>
        <v/>
      </c>
      <c r="J80" s="72" t="str">
        <f>_xlfn.IFNA(AV86,"")</f>
        <v/>
      </c>
      <c r="K80" s="72" t="str">
        <f>_xlfn.IFNA(AV87,"")</f>
        <v/>
      </c>
      <c r="L80" s="8"/>
      <c r="M80" s="8"/>
      <c r="N80" s="8"/>
      <c r="O80" s="8"/>
      <c r="P80" s="8"/>
      <c r="Q80" s="1"/>
      <c r="R80" s="1"/>
      <c r="S80" s="1"/>
      <c r="T80" s="1"/>
      <c r="U80" s="1"/>
      <c r="V80" s="1"/>
      <c r="W80" s="1"/>
      <c r="X80" s="1"/>
      <c r="Y80" s="8"/>
      <c r="Z80" s="8"/>
      <c r="AA80" s="8"/>
      <c r="AB80" s="8"/>
      <c r="AC80" s="8"/>
      <c r="AD80" s="8"/>
      <c r="AE80" s="8"/>
      <c r="AF80" s="1"/>
      <c r="AG80" s="1"/>
      <c r="AH80" s="8"/>
      <c r="AI80" s="8"/>
      <c r="AJ80" s="1"/>
      <c r="AK80" s="1"/>
      <c r="AL80" s="1"/>
      <c r="AM80" s="1"/>
      <c r="AN80" s="1"/>
      <c r="AO80" s="1"/>
      <c r="AP80" s="1"/>
      <c r="AQ80" s="75" t="s">
        <v>203</v>
      </c>
      <c r="AR80" s="5"/>
      <c r="AS80" s="5"/>
      <c r="AT80" s="5"/>
      <c r="AU80" s="5"/>
      <c r="AV80" s="5"/>
      <c r="AW80" s="6"/>
      <c r="AX80" s="5"/>
      <c r="AY80" s="5"/>
      <c r="AZ80" s="8"/>
      <c r="BA80" s="1"/>
      <c r="BB80" s="1"/>
      <c r="BC80" s="1"/>
      <c r="BD80" s="1"/>
      <c r="BE80" s="1"/>
      <c r="BF80" s="1"/>
      <c r="BG80" s="8"/>
      <c r="BH80" s="8"/>
      <c r="BI80" s="8"/>
      <c r="BJ80" s="8"/>
      <c r="BK80" s="8"/>
      <c r="BL80" s="8"/>
      <c r="BM80" s="8"/>
      <c r="BN80" s="8"/>
      <c r="BO80" s="8"/>
      <c r="BP80" s="8"/>
      <c r="BQ80" s="8"/>
      <c r="BR80" s="8"/>
      <c r="BS80" s="8"/>
      <c r="BT80" s="8"/>
      <c r="BU80" s="8"/>
      <c r="BV80" s="8"/>
      <c r="BW80" s="8"/>
      <c r="BX80" s="8"/>
      <c r="BY80" s="8"/>
      <c r="BZ80" s="8"/>
      <c r="CA80" s="8"/>
      <c r="CB80" s="1"/>
      <c r="CC80" s="8"/>
      <c r="CD80" s="1"/>
      <c r="CE80" s="8"/>
      <c r="CF80" s="1"/>
      <c r="CG80" s="8"/>
      <c r="CH80" s="1"/>
    </row>
    <row r="81" spans="2:52" ht="17.649999999999999" customHeight="1">
      <c r="B81" s="117" t="s">
        <v>201</v>
      </c>
      <c r="C81" s="128"/>
      <c r="D81" s="118"/>
      <c r="E81" s="73" t="s">
        <v>199</v>
      </c>
      <c r="F81" s="70" t="str">
        <f>_xlfn.IFNA(AY82,"")</f>
        <v/>
      </c>
      <c r="G81" s="70" t="str">
        <f>_xlfn.IFNA(AY83,"")</f>
        <v/>
      </c>
      <c r="H81" s="70" t="str">
        <f>_xlfn.IFNA(AY84,"")</f>
        <v/>
      </c>
      <c r="I81" s="70" t="str">
        <f>_xlfn.IFNA(AY85,"")</f>
        <v/>
      </c>
      <c r="J81" s="70" t="str">
        <f>_xlfn.IFNA(AY86,"")</f>
        <v/>
      </c>
      <c r="K81" s="70" t="str">
        <f>_xlfn.IFNA(AY87,"")</f>
        <v/>
      </c>
      <c r="L81" s="8"/>
      <c r="M81" s="8"/>
      <c r="N81" s="8"/>
      <c r="O81" s="8"/>
      <c r="P81" s="8"/>
      <c r="Q81" s="1"/>
      <c r="R81" s="1"/>
      <c r="S81" s="1"/>
      <c r="T81" s="1"/>
      <c r="U81" s="1"/>
      <c r="V81" s="1"/>
      <c r="W81" s="1"/>
      <c r="X81" s="1"/>
      <c r="Y81" s="8"/>
      <c r="Z81" s="8"/>
      <c r="AA81" s="8"/>
      <c r="AB81" s="8"/>
      <c r="AC81" s="8"/>
      <c r="AD81" s="8"/>
      <c r="AE81" s="8"/>
      <c r="AF81" s="1"/>
      <c r="AG81" s="1"/>
      <c r="AH81" s="8"/>
      <c r="AI81" s="8"/>
      <c r="AJ81" s="1"/>
      <c r="AK81" s="1"/>
      <c r="AL81" s="1"/>
      <c r="AM81" s="1"/>
      <c r="AN81" s="1"/>
      <c r="AO81" s="1"/>
      <c r="AP81" s="1"/>
      <c r="AQ81" s="76" t="s">
        <v>78</v>
      </c>
      <c r="AR81" s="76" t="s">
        <v>204</v>
      </c>
      <c r="AS81" s="76" t="s">
        <v>205</v>
      </c>
      <c r="AT81" s="76" t="s">
        <v>206</v>
      </c>
      <c r="AU81" s="76" t="s">
        <v>207</v>
      </c>
      <c r="AV81" s="76" t="s">
        <v>208</v>
      </c>
      <c r="AW81" s="77" t="s">
        <v>209</v>
      </c>
      <c r="AX81" s="76" t="s">
        <v>210</v>
      </c>
      <c r="AY81" s="76" t="s">
        <v>211</v>
      </c>
      <c r="AZ81" s="8"/>
    </row>
    <row r="82" spans="2:52" ht="17.649999999999999" customHeight="1">
      <c r="B82" s="119"/>
      <c r="C82" s="128"/>
      <c r="D82" s="127"/>
      <c r="E82" s="71" t="s">
        <v>75</v>
      </c>
      <c r="F82" s="71"/>
      <c r="G82" s="72" t="str">
        <f>_xlfn.IFNA(AX83,"")</f>
        <v/>
      </c>
      <c r="H82" s="72" t="str">
        <f>_xlfn.IFNA(AX84,"")</f>
        <v/>
      </c>
      <c r="I82" s="72" t="str">
        <f>_xlfn.IFNA(AX85,"")</f>
        <v/>
      </c>
      <c r="J82" s="72" t="str">
        <f>_xlfn.IFNA(AX86,"")</f>
        <v/>
      </c>
      <c r="K82" s="72" t="str">
        <f>_xlfn.IFNA(AX87,"")</f>
        <v/>
      </c>
      <c r="L82" s="8"/>
      <c r="M82" s="8"/>
      <c r="N82" s="8"/>
      <c r="O82" s="8"/>
      <c r="P82" s="8"/>
      <c r="Q82" s="1"/>
      <c r="R82" s="1"/>
      <c r="S82" s="1"/>
      <c r="T82" s="1"/>
      <c r="U82" s="1"/>
      <c r="V82" s="1"/>
      <c r="W82" s="1"/>
      <c r="X82" s="1"/>
      <c r="Y82" s="8"/>
      <c r="Z82" s="8"/>
      <c r="AA82" s="8"/>
      <c r="AB82" s="8"/>
      <c r="AC82" s="8"/>
      <c r="AD82" s="8"/>
      <c r="AE82" s="8"/>
      <c r="AF82" s="1"/>
      <c r="AG82" s="1"/>
      <c r="AH82" s="8"/>
      <c r="AI82" s="8"/>
      <c r="AJ82" s="1"/>
      <c r="AK82" s="1"/>
      <c r="AL82" s="1"/>
      <c r="AM82" s="1"/>
      <c r="AN82" s="1"/>
      <c r="AO82" s="1"/>
      <c r="AP82" s="1"/>
      <c r="AQ82" s="76" t="s">
        <v>81</v>
      </c>
      <c r="AR82" s="78"/>
      <c r="AS82" s="79" t="e">
        <f>IF(BE34="",NA(),BE34)</f>
        <v>#N/A</v>
      </c>
      <c r="AT82" s="80"/>
      <c r="AU82" s="79" t="e">
        <f>IF(BE35="",NA(),BE35)</f>
        <v>#N/A</v>
      </c>
      <c r="AV82" s="80"/>
      <c r="AW82" s="79" t="e">
        <f>IF(BE36="",NA(),BE36)</f>
        <v>#N/A</v>
      </c>
      <c r="AX82" s="80"/>
      <c r="AY82" s="79" t="e">
        <f>IF(BE37="",NA(),BE37)</f>
        <v>#N/A</v>
      </c>
      <c r="AZ82" s="8"/>
    </row>
    <row r="83" spans="2:52" ht="17.649999999999999" customHeight="1">
      <c r="B83" s="114" t="s">
        <v>202</v>
      </c>
      <c r="C83" s="131"/>
      <c r="D83" s="134"/>
      <c r="E83" s="133" t="s">
        <v>199</v>
      </c>
      <c r="F83" s="70" t="str">
        <f>_xlfn.IFNA(AS82,"")</f>
        <v/>
      </c>
      <c r="G83" s="70" t="str">
        <f>_xlfn.IFNA(AS83,"")</f>
        <v/>
      </c>
      <c r="H83" s="70" t="str">
        <f>_xlfn.IFNA(AS84,"")</f>
        <v/>
      </c>
      <c r="I83" s="70" t="str">
        <f>_xlfn.IFNA(AS85,"")</f>
        <v/>
      </c>
      <c r="J83" s="70" t="str">
        <f>_xlfn.IFNA(AS86,"")</f>
        <v/>
      </c>
      <c r="K83" s="70" t="str">
        <f>_xlfn.IFNA(AS87,"")</f>
        <v/>
      </c>
      <c r="L83" s="8"/>
      <c r="M83" s="8"/>
      <c r="N83" s="8"/>
      <c r="O83" s="8"/>
      <c r="P83" s="8"/>
      <c r="Q83" s="1"/>
      <c r="R83" s="1"/>
      <c r="S83" s="1"/>
      <c r="T83" s="1"/>
      <c r="U83" s="1"/>
      <c r="V83" s="1"/>
      <c r="W83" s="1"/>
      <c r="X83" s="1"/>
      <c r="Y83" s="8"/>
      <c r="Z83" s="8"/>
      <c r="AA83" s="8"/>
      <c r="AB83" s="8"/>
      <c r="AC83" s="8"/>
      <c r="AD83" s="8"/>
      <c r="AE83" s="8"/>
      <c r="AF83" s="1"/>
      <c r="AG83" s="1"/>
      <c r="AH83" s="8"/>
      <c r="AI83" s="8"/>
      <c r="AJ83" s="1"/>
      <c r="AK83" s="1"/>
      <c r="AL83" s="1"/>
      <c r="AM83" s="1"/>
      <c r="AN83" s="1"/>
      <c r="AO83" s="1"/>
      <c r="AP83" s="1"/>
      <c r="AQ83" s="76" t="s">
        <v>82</v>
      </c>
      <c r="AR83" s="81" t="e">
        <f>IF(BQ34="",NA(),BQ34)</f>
        <v>#N/A</v>
      </c>
      <c r="AS83" s="79" t="e">
        <f>IF(BF34="",NA(),BF34)</f>
        <v>#N/A</v>
      </c>
      <c r="AT83" s="81" t="e">
        <f>IF(BQ35="",NA(),BQ35)</f>
        <v>#N/A</v>
      </c>
      <c r="AU83" s="79" t="e">
        <f>IF(BF35="",NA(),BF35)</f>
        <v>#N/A</v>
      </c>
      <c r="AV83" s="81" t="e">
        <f>IF(BQ36="",NA(),BQ36)</f>
        <v>#N/A</v>
      </c>
      <c r="AW83" s="79" t="e">
        <f>IF(BF36="",NA(),BF36)</f>
        <v>#N/A</v>
      </c>
      <c r="AX83" s="81" t="e">
        <f>IF(BQ37="",NA(),BQ37)</f>
        <v>#N/A</v>
      </c>
      <c r="AY83" s="79" t="e">
        <f>IF(BF37="",NA(),BF37)</f>
        <v>#N/A</v>
      </c>
      <c r="AZ83" s="8"/>
    </row>
    <row r="84" spans="2:52" ht="17.649999999999999" customHeight="1">
      <c r="B84" s="115"/>
      <c r="C84" s="132"/>
      <c r="D84" s="131"/>
      <c r="E84" s="135" t="s">
        <v>75</v>
      </c>
      <c r="F84" s="71"/>
      <c r="G84" s="74" t="str">
        <f>_xlfn.IFNA(AR83,"")</f>
        <v/>
      </c>
      <c r="H84" s="74" t="str">
        <f>_xlfn.IFNA(AR84,"")</f>
        <v/>
      </c>
      <c r="I84" s="74" t="str">
        <f>_xlfn.IFNA(AR85,"")</f>
        <v/>
      </c>
      <c r="J84" s="74" t="str">
        <f>_xlfn.IFNA(AR86,"")</f>
        <v/>
      </c>
      <c r="K84" s="74" t="str">
        <f>_xlfn.IFNA(AR87,"")</f>
        <v/>
      </c>
      <c r="L84" s="8"/>
      <c r="M84" s="8"/>
      <c r="N84" s="8"/>
      <c r="O84" s="8"/>
      <c r="P84" s="8"/>
      <c r="Q84" s="1"/>
      <c r="R84" s="1"/>
      <c r="S84" s="1"/>
      <c r="T84" s="1"/>
      <c r="U84" s="1"/>
      <c r="V84" s="1"/>
      <c r="W84" s="1"/>
      <c r="X84" s="1"/>
      <c r="Y84" s="8"/>
      <c r="Z84" s="8"/>
      <c r="AA84" s="8"/>
      <c r="AB84" s="8"/>
      <c r="AC84" s="8"/>
      <c r="AD84" s="8"/>
      <c r="AE84" s="8"/>
      <c r="AF84" s="1"/>
      <c r="AG84" s="1"/>
      <c r="AH84" s="8"/>
      <c r="AI84" s="8"/>
      <c r="AJ84" s="8"/>
      <c r="AK84" s="8"/>
      <c r="AL84" s="8"/>
      <c r="AM84" s="1"/>
      <c r="AN84" s="1"/>
      <c r="AO84" s="1"/>
      <c r="AP84" s="1"/>
      <c r="AQ84" s="76" t="s">
        <v>83</v>
      </c>
      <c r="AR84" s="81" t="e">
        <f>IF(BR34="",NA(),BR34)</f>
        <v>#N/A</v>
      </c>
      <c r="AS84" s="79" t="e">
        <f>IF(BG34="",NA(),BG34)</f>
        <v>#N/A</v>
      </c>
      <c r="AT84" s="81" t="e">
        <f>IF(BR35="",NA(),BR35)</f>
        <v>#N/A</v>
      </c>
      <c r="AU84" s="79" t="e">
        <f>IF(BG35="",NA(),BG35)</f>
        <v>#N/A</v>
      </c>
      <c r="AV84" s="81" t="e">
        <f>IF(BR36="",NA(),BR36)</f>
        <v>#N/A</v>
      </c>
      <c r="AW84" s="79" t="e">
        <f>IF(BG36="",NA(),BG36)</f>
        <v>#N/A</v>
      </c>
      <c r="AX84" s="81" t="e">
        <f>IF(BR37="",NA(),BR37)</f>
        <v>#N/A</v>
      </c>
      <c r="AY84" s="79" t="e">
        <f>IF(BG37="",NA(),BG37)</f>
        <v>#N/A</v>
      </c>
      <c r="AZ84" s="8"/>
    </row>
    <row r="85" spans="2:52" ht="13.9">
      <c r="B85" s="1"/>
      <c r="C85" s="1"/>
      <c r="D85" s="1"/>
      <c r="E85" s="1"/>
      <c r="F85" s="1"/>
      <c r="G85" s="1"/>
      <c r="H85" s="8"/>
      <c r="I85" s="8"/>
      <c r="J85" s="8"/>
      <c r="K85" s="8"/>
      <c r="L85" s="8"/>
      <c r="M85" s="8"/>
      <c r="N85" s="8"/>
      <c r="O85" s="8"/>
      <c r="P85" s="8"/>
      <c r="Q85" s="1"/>
      <c r="R85" s="1"/>
      <c r="S85" s="1"/>
      <c r="T85" s="1"/>
      <c r="U85" s="1"/>
      <c r="V85" s="1"/>
      <c r="W85" s="1"/>
      <c r="X85" s="1"/>
      <c r="Y85" s="8"/>
      <c r="Z85" s="8"/>
      <c r="AA85" s="8"/>
      <c r="AB85" s="8"/>
      <c r="AC85" s="8"/>
      <c r="AD85" s="8"/>
      <c r="AE85" s="8"/>
      <c r="AF85" s="1"/>
      <c r="AG85" s="1"/>
      <c r="AH85" s="8"/>
      <c r="AI85" s="8"/>
      <c r="AJ85" s="8"/>
      <c r="AK85" s="8"/>
      <c r="AL85" s="8"/>
      <c r="AM85" s="1"/>
      <c r="AN85" s="1"/>
      <c r="AO85" s="1"/>
      <c r="AP85" s="1"/>
      <c r="AQ85" s="76" t="s">
        <v>84</v>
      </c>
      <c r="AR85" s="81" t="e">
        <f>IF(BS34="",NA(),BS34)</f>
        <v>#N/A</v>
      </c>
      <c r="AS85" s="79" t="e">
        <f>IF(BH34="",NA(),BH34)</f>
        <v>#N/A</v>
      </c>
      <c r="AT85" s="82" t="e">
        <f>IF(BS35="",NA(),BS35)</f>
        <v>#N/A</v>
      </c>
      <c r="AU85" s="79" t="e">
        <f>IF(BH35="",NA(),BH35)</f>
        <v>#N/A</v>
      </c>
      <c r="AV85" s="82" t="e">
        <f>IF(BS36="",NA(),BS36)</f>
        <v>#N/A</v>
      </c>
      <c r="AW85" s="79" t="e">
        <f>IF(BH36="",NA(),BH36)</f>
        <v>#N/A</v>
      </c>
      <c r="AX85" s="82" t="e">
        <f>IF(BS37="",NA(),BS37)</f>
        <v>#N/A</v>
      </c>
      <c r="AY85" s="79" t="e">
        <f>IF(BH37="",NA(),BH37)</f>
        <v>#N/A</v>
      </c>
      <c r="AZ85" s="8"/>
    </row>
    <row r="86" spans="2:52" ht="13.9">
      <c r="B86" s="1"/>
      <c r="C86" s="1"/>
      <c r="D86" s="1"/>
      <c r="E86" s="1"/>
      <c r="F86" s="1"/>
      <c r="G86" s="1"/>
      <c r="H86" s="8"/>
      <c r="I86" s="8"/>
      <c r="J86" s="8"/>
      <c r="K86" s="8"/>
      <c r="L86" s="8"/>
      <c r="M86" s="8"/>
      <c r="N86" s="8"/>
      <c r="O86" s="8"/>
      <c r="P86" s="8"/>
      <c r="Q86" s="1"/>
      <c r="R86" s="1"/>
      <c r="S86" s="1"/>
      <c r="T86" s="1"/>
      <c r="U86" s="1"/>
      <c r="V86" s="1"/>
      <c r="W86" s="1"/>
      <c r="X86" s="1"/>
      <c r="Y86" s="8"/>
      <c r="Z86" s="8"/>
      <c r="AA86" s="8"/>
      <c r="AB86" s="8"/>
      <c r="AC86" s="8"/>
      <c r="AD86" s="8"/>
      <c r="AE86" s="8"/>
      <c r="AF86" s="1"/>
      <c r="AG86" s="1"/>
      <c r="AH86" s="8"/>
      <c r="AI86" s="8"/>
      <c r="AJ86" s="8"/>
      <c r="AK86" s="8"/>
      <c r="AL86" s="8"/>
      <c r="AM86" s="1"/>
      <c r="AN86" s="1"/>
      <c r="AO86" s="1"/>
      <c r="AP86" s="1"/>
      <c r="AQ86" s="76" t="s">
        <v>85</v>
      </c>
      <c r="AR86" s="81" t="e">
        <f>IF(BT34="",NA(),BT34)</f>
        <v>#N/A</v>
      </c>
      <c r="AS86" s="79" t="e">
        <f>IF(BI34="",NA(),BI34)</f>
        <v>#N/A</v>
      </c>
      <c r="AT86" s="82" t="e">
        <f>IF(BT35="",NA(),BT35)</f>
        <v>#N/A</v>
      </c>
      <c r="AU86" s="79" t="e">
        <f>IF(BI35="",NA(),BI35)</f>
        <v>#N/A</v>
      </c>
      <c r="AV86" s="82" t="e">
        <f>IF(BT36="",NA(),BT36)</f>
        <v>#N/A</v>
      </c>
      <c r="AW86" s="79" t="e">
        <f>IF(BI36="",NA(),BI36)</f>
        <v>#N/A</v>
      </c>
      <c r="AX86" s="82" t="e">
        <f>IF(BT37="",NA(),BT37)</f>
        <v>#N/A</v>
      </c>
      <c r="AY86" s="79" t="e">
        <f>IF(BI37="",NA(),BI37)</f>
        <v>#N/A</v>
      </c>
      <c r="AZ86" s="8"/>
    </row>
    <row r="87" spans="2:52" ht="13.9">
      <c r="B87" s="1"/>
      <c r="C87" s="1"/>
      <c r="D87" s="1"/>
      <c r="E87" s="1"/>
      <c r="F87" s="1"/>
      <c r="G87" s="1"/>
      <c r="H87" s="8"/>
      <c r="I87" s="8"/>
      <c r="J87" s="8"/>
      <c r="K87" s="8"/>
      <c r="L87" s="8"/>
      <c r="M87" s="8"/>
      <c r="N87" s="8"/>
      <c r="O87" s="8"/>
      <c r="P87" s="8"/>
      <c r="Q87" s="1"/>
      <c r="R87" s="1"/>
      <c r="S87" s="1"/>
      <c r="T87" s="1"/>
      <c r="U87" s="1"/>
      <c r="V87" s="8"/>
      <c r="W87" s="1"/>
      <c r="X87" s="1"/>
      <c r="Y87" s="8"/>
      <c r="Z87" s="8"/>
      <c r="AA87" s="8"/>
      <c r="AB87" s="8"/>
      <c r="AC87" s="8"/>
      <c r="AD87" s="8"/>
      <c r="AE87" s="8"/>
      <c r="AF87" s="1"/>
      <c r="AG87" s="1"/>
      <c r="AH87" s="1"/>
      <c r="AI87" s="1"/>
      <c r="AJ87" s="1"/>
      <c r="AK87" s="1"/>
      <c r="AL87" s="1"/>
      <c r="AM87" s="1"/>
      <c r="AN87" s="1"/>
      <c r="AO87" s="1"/>
      <c r="AP87" s="1"/>
      <c r="AQ87" s="76" t="s">
        <v>86</v>
      </c>
      <c r="AR87" s="81" t="e">
        <f>IF(BU34="",NA(),BU34)</f>
        <v>#N/A</v>
      </c>
      <c r="AS87" s="79" t="e">
        <f>IF(BJ34="",NA(),BJ34)</f>
        <v>#N/A</v>
      </c>
      <c r="AT87" s="82" t="e">
        <f>IF(BU35="",NA(),BU35)</f>
        <v>#N/A</v>
      </c>
      <c r="AU87" s="79" t="e">
        <f>IF(BJ35="",NA(),BJ35)</f>
        <v>#N/A</v>
      </c>
      <c r="AV87" s="82" t="e">
        <f>IF(BU36="",NA(),BU36)</f>
        <v>#N/A</v>
      </c>
      <c r="AW87" s="79" t="e">
        <f>IF(BJ36="",NA(),BJ36)</f>
        <v>#N/A</v>
      </c>
      <c r="AX87" s="82" t="e">
        <f>IF(BU37="",NA(),BU37)</f>
        <v>#N/A</v>
      </c>
      <c r="AY87" s="79" t="e">
        <f>IF(BJ37="",NA(),BJ37)</f>
        <v>#N/A</v>
      </c>
      <c r="AZ87" s="8"/>
    </row>
    <row r="88" spans="2:52" ht="13.9">
      <c r="B88" s="1"/>
      <c r="C88" s="1"/>
      <c r="D88" s="1"/>
      <c r="E88" s="1"/>
      <c r="F88" s="1"/>
      <c r="G88" s="1"/>
      <c r="H88" s="8"/>
      <c r="I88" s="8"/>
      <c r="J88" s="8"/>
      <c r="K88" s="8"/>
      <c r="L88" s="8"/>
      <c r="M88" s="8"/>
      <c r="N88" s="8"/>
      <c r="O88" s="8"/>
      <c r="P88" s="8"/>
      <c r="Q88" s="1"/>
      <c r="R88" s="1"/>
      <c r="S88" s="1"/>
      <c r="T88" s="1"/>
      <c r="U88" s="1"/>
      <c r="V88" s="8"/>
      <c r="W88" s="1"/>
      <c r="X88" s="1"/>
      <c r="Y88" s="8"/>
      <c r="Z88" s="8"/>
      <c r="AA88" s="8"/>
      <c r="AB88" s="8"/>
      <c r="AC88" s="8"/>
      <c r="AD88" s="8"/>
      <c r="AE88" s="8"/>
      <c r="AF88" s="1"/>
      <c r="AG88" s="1"/>
      <c r="AH88" s="1"/>
      <c r="AI88" s="1"/>
      <c r="AJ88" s="1"/>
      <c r="AK88" s="1"/>
      <c r="AL88" s="1"/>
      <c r="AM88" s="1"/>
      <c r="AN88" s="1"/>
      <c r="AO88" s="1"/>
      <c r="AP88" s="1"/>
      <c r="AQ88" s="76" t="s">
        <v>87</v>
      </c>
      <c r="AR88" s="81" t="e">
        <f>IF(BV34="",NA(),BV34)</f>
        <v>#N/A</v>
      </c>
      <c r="AS88" s="79" t="e">
        <f>IF(BK34="",NA(),BK34)</f>
        <v>#N/A</v>
      </c>
      <c r="AT88" s="82" t="e">
        <f>IF(BV35="",NA(),BV35)</f>
        <v>#N/A</v>
      </c>
      <c r="AU88" s="79" t="e">
        <f>IF(BK35="",NA(),BK35)</f>
        <v>#N/A</v>
      </c>
      <c r="AV88" s="82" t="e">
        <f>IF(BV36="",NA(),BV36)</f>
        <v>#N/A</v>
      </c>
      <c r="AW88" s="79" t="e">
        <f>IF(BK36="",NA(),BK36)</f>
        <v>#N/A</v>
      </c>
      <c r="AX88" s="82" t="e">
        <f>IF(BV37="",NA(),BV37)</f>
        <v>#N/A</v>
      </c>
      <c r="AY88" s="79" t="e">
        <f>IF(BK37="",NA(),BK37)</f>
        <v>#N/A</v>
      </c>
      <c r="AZ88" s="8"/>
    </row>
    <row r="89" spans="2:52" ht="13.9">
      <c r="B89" s="1"/>
      <c r="C89" s="1"/>
      <c r="D89" s="1"/>
      <c r="E89" s="1"/>
      <c r="F89" s="1"/>
      <c r="G89" s="1"/>
      <c r="H89" s="8"/>
      <c r="I89" s="8"/>
      <c r="J89" s="8"/>
      <c r="K89" s="8"/>
      <c r="L89" s="8"/>
      <c r="M89" s="8"/>
      <c r="N89" s="8"/>
      <c r="O89" s="8"/>
      <c r="P89" s="8"/>
      <c r="Q89" s="1"/>
      <c r="R89" s="1"/>
      <c r="S89" s="1"/>
      <c r="T89" s="1"/>
      <c r="U89" s="1"/>
      <c r="V89" s="8"/>
      <c r="W89" s="1"/>
      <c r="X89" s="1"/>
      <c r="Y89" s="8"/>
      <c r="Z89" s="8"/>
      <c r="AA89" s="8"/>
      <c r="AB89" s="8"/>
      <c r="AC89" s="8"/>
      <c r="AD89" s="8"/>
      <c r="AE89" s="8"/>
      <c r="AF89" s="1"/>
      <c r="AG89" s="1"/>
      <c r="AH89" s="1"/>
      <c r="AI89" s="1"/>
      <c r="AJ89" s="1"/>
      <c r="AK89" s="1"/>
      <c r="AL89" s="1"/>
      <c r="AM89" s="1"/>
      <c r="AN89" s="1"/>
      <c r="AO89" s="1"/>
      <c r="AP89" s="1"/>
      <c r="AQ89" s="76" t="s">
        <v>88</v>
      </c>
      <c r="AR89" s="81" t="e">
        <f>IF(BW34="",NA(),BW34)</f>
        <v>#N/A</v>
      </c>
      <c r="AS89" s="79" t="e">
        <f>IF(BL34="",NA(),BL34)</f>
        <v>#N/A</v>
      </c>
      <c r="AT89" s="82" t="e">
        <f>IF(BW35="",NA(),BW35)</f>
        <v>#N/A</v>
      </c>
      <c r="AU89" s="79" t="e">
        <f>IF(BL35="",NA(),BL35)</f>
        <v>#N/A</v>
      </c>
      <c r="AV89" s="82" t="e">
        <f>IF(BW36="",NA(),BW36)</f>
        <v>#N/A</v>
      </c>
      <c r="AW89" s="79" t="e">
        <f>IF(BL36="",NA(),BL36)</f>
        <v>#N/A</v>
      </c>
      <c r="AX89" s="82" t="e">
        <f>IF(BW37="",NA(),BW37)</f>
        <v>#N/A</v>
      </c>
      <c r="AY89" s="79" t="e">
        <f>IF(BL37="",NA(),BL37)</f>
        <v>#N/A</v>
      </c>
      <c r="AZ89" s="8"/>
    </row>
    <row r="90" spans="2:52" ht="13.9">
      <c r="B90" s="1"/>
      <c r="C90" s="1"/>
      <c r="D90" s="1"/>
      <c r="E90" s="1"/>
      <c r="F90" s="1"/>
      <c r="G90" s="1"/>
      <c r="H90" s="8"/>
      <c r="I90" s="8"/>
      <c r="J90" s="8"/>
      <c r="K90" s="8"/>
      <c r="L90" s="8"/>
      <c r="M90" s="8"/>
      <c r="N90" s="8"/>
      <c r="O90" s="8"/>
      <c r="P90" s="8"/>
      <c r="Q90" s="1"/>
      <c r="R90" s="1"/>
      <c r="S90" s="1"/>
      <c r="T90" s="1"/>
      <c r="U90" s="1"/>
      <c r="V90" s="8"/>
      <c r="W90" s="1"/>
      <c r="X90" s="1"/>
      <c r="Y90" s="8"/>
      <c r="Z90" s="8"/>
      <c r="AA90" s="8"/>
      <c r="AB90" s="8"/>
      <c r="AC90" s="8"/>
      <c r="AD90" s="8"/>
      <c r="AE90" s="8"/>
      <c r="AF90" s="1"/>
      <c r="AG90" s="1"/>
      <c r="AH90" s="1"/>
      <c r="AI90" s="1"/>
      <c r="AJ90" s="1"/>
      <c r="AK90" s="1"/>
      <c r="AL90" s="1"/>
      <c r="AM90" s="1"/>
      <c r="AN90" s="1"/>
      <c r="AO90" s="1"/>
      <c r="AP90" s="1"/>
      <c r="AQ90" s="76" t="s">
        <v>89</v>
      </c>
      <c r="AR90" s="81" t="e">
        <f>IF(BX34="",NA(),BX34)</f>
        <v>#N/A</v>
      </c>
      <c r="AS90" s="79" t="e">
        <f>IF(BM34="",NA(),BM34)</f>
        <v>#N/A</v>
      </c>
      <c r="AT90" s="82" t="e">
        <f>IF(BX35="",NA(),BX35)</f>
        <v>#N/A</v>
      </c>
      <c r="AU90" s="79" t="e">
        <f>IF(BM35="",NA(),BM35)</f>
        <v>#N/A</v>
      </c>
      <c r="AV90" s="82" t="e">
        <f>IF(BX36="",NA(),BX36)</f>
        <v>#N/A</v>
      </c>
      <c r="AW90" s="79" t="e">
        <f>IF(BM36="",NA(),BM36)</f>
        <v>#N/A</v>
      </c>
      <c r="AX90" s="82" t="e">
        <f>IF(BX37="",NA(),BX37)</f>
        <v>#N/A</v>
      </c>
      <c r="AY90" s="79" t="e">
        <f>IF(BM37="",NA(),BM37)</f>
        <v>#N/A</v>
      </c>
      <c r="AZ90" s="8"/>
    </row>
    <row r="91" spans="2:52" ht="13.9">
      <c r="B91" s="1"/>
      <c r="C91" s="1"/>
      <c r="D91" s="1"/>
      <c r="E91" s="1"/>
      <c r="F91" s="1"/>
      <c r="G91" s="1"/>
      <c r="H91" s="8"/>
      <c r="I91" s="8"/>
      <c r="J91" s="8"/>
      <c r="K91" s="8"/>
      <c r="L91" s="8"/>
      <c r="M91" s="8"/>
      <c r="N91" s="8"/>
      <c r="O91" s="8"/>
      <c r="P91" s="8"/>
      <c r="Q91" s="1"/>
      <c r="R91" s="1"/>
      <c r="S91" s="1"/>
      <c r="T91" s="1"/>
      <c r="U91" s="1"/>
      <c r="V91" s="8"/>
      <c r="W91" s="1"/>
      <c r="X91" s="1"/>
      <c r="Y91" s="8"/>
      <c r="Z91" s="8"/>
      <c r="AA91" s="8"/>
      <c r="AB91" s="8"/>
      <c r="AC91" s="8"/>
      <c r="AD91" s="8"/>
      <c r="AE91" s="8"/>
      <c r="AF91" s="1"/>
      <c r="AG91" s="1"/>
      <c r="AH91" s="1"/>
      <c r="AI91" s="1"/>
      <c r="AJ91" s="1"/>
      <c r="AK91" s="1"/>
      <c r="AL91" s="1"/>
      <c r="AM91" s="1"/>
      <c r="AN91" s="1"/>
      <c r="AO91" s="1"/>
      <c r="AP91" s="1"/>
      <c r="AQ91" s="76" t="s">
        <v>90</v>
      </c>
      <c r="AR91" s="81" t="e">
        <f>IF(BY34="",NA(),BY34)</f>
        <v>#N/A</v>
      </c>
      <c r="AS91" s="79" t="e">
        <f>IF(BN34="",NA(),BN34)</f>
        <v>#N/A</v>
      </c>
      <c r="AT91" s="82" t="e">
        <f>IF(BY35="",NA(),BY35)</f>
        <v>#N/A</v>
      </c>
      <c r="AU91" s="79" t="e">
        <f>IF(BN35="",NA(),BN35)</f>
        <v>#N/A</v>
      </c>
      <c r="AV91" s="82" t="e">
        <f>IF(BY36="",NA(),BY36)</f>
        <v>#N/A</v>
      </c>
      <c r="AW91" s="79" t="e">
        <f>IF(BN36="",NA(),BN36)</f>
        <v>#N/A</v>
      </c>
      <c r="AX91" s="82" t="e">
        <f>IF(BY37="",NA(),BY37)</f>
        <v>#N/A</v>
      </c>
      <c r="AY91" s="79" t="e">
        <f>IF(BN37="",NA(),BN37)</f>
        <v>#N/A</v>
      </c>
      <c r="AZ91" s="8"/>
    </row>
    <row r="92" spans="2:52" ht="13.9">
      <c r="B92" s="1"/>
      <c r="C92" s="1"/>
      <c r="D92" s="1"/>
      <c r="E92" s="1"/>
      <c r="F92" s="1"/>
      <c r="G92" s="1"/>
      <c r="H92" s="8"/>
      <c r="I92" s="8"/>
      <c r="J92" s="8"/>
      <c r="K92" s="8"/>
      <c r="L92" s="8"/>
      <c r="M92" s="8"/>
      <c r="N92" s="8"/>
      <c r="O92" s="8"/>
      <c r="P92" s="8"/>
      <c r="Q92" s="1"/>
      <c r="R92" s="1"/>
      <c r="S92" s="1"/>
      <c r="T92" s="1"/>
      <c r="U92" s="1"/>
      <c r="V92" s="8"/>
      <c r="W92" s="1"/>
      <c r="X92" s="1"/>
      <c r="Y92" s="8"/>
      <c r="Z92" s="8"/>
      <c r="AA92" s="8"/>
      <c r="AB92" s="8"/>
      <c r="AC92" s="8"/>
      <c r="AD92" s="8"/>
      <c r="AE92" s="8"/>
      <c r="AF92" s="1"/>
      <c r="AG92" s="1"/>
      <c r="AH92" s="1"/>
      <c r="AI92" s="1"/>
      <c r="AJ92" s="1"/>
      <c r="AK92" s="1"/>
      <c r="AL92" s="1"/>
      <c r="AM92" s="1"/>
      <c r="AN92" s="1"/>
      <c r="AO92" s="1"/>
      <c r="AP92" s="1"/>
      <c r="AQ92" s="76" t="s">
        <v>91</v>
      </c>
      <c r="AR92" s="81" t="e">
        <f>IF(BZ34="",NA(),BWF34)</f>
        <v>#N/A</v>
      </c>
      <c r="AS92" s="79" t="e">
        <f>IF(BO34="",NA(),BO34)</f>
        <v>#N/A</v>
      </c>
      <c r="AT92" s="82" t="e">
        <f>IF(BZ35="",NA(),BZ35)</f>
        <v>#N/A</v>
      </c>
      <c r="AU92" s="79" t="e">
        <f>IF(BO35="",NA(),BO35)</f>
        <v>#N/A</v>
      </c>
      <c r="AV92" s="82" t="e">
        <f>IF(BZ36="",NA(),BZ36)</f>
        <v>#N/A</v>
      </c>
      <c r="AW92" s="79" t="e">
        <f>IF(BO36="",NA(),BO36)</f>
        <v>#N/A</v>
      </c>
      <c r="AX92" s="82" t="e">
        <f>IF(BZ37="",NA(),BZ37)</f>
        <v>#N/A</v>
      </c>
      <c r="AY92" s="79" t="e">
        <f>IF(BO37="",NA(),BO37)</f>
        <v>#N/A</v>
      </c>
      <c r="AZ92" s="8"/>
    </row>
    <row r="93" spans="2:52" ht="13.9">
      <c r="B93" s="1"/>
      <c r="C93" s="1"/>
      <c r="D93" s="1"/>
      <c r="E93" s="1"/>
      <c r="F93" s="1"/>
      <c r="G93" s="1"/>
      <c r="H93" s="8"/>
      <c r="I93" s="8"/>
      <c r="J93" s="8"/>
      <c r="K93" s="8"/>
      <c r="L93" s="8"/>
      <c r="M93" s="8"/>
      <c r="N93" s="8"/>
      <c r="O93" s="8"/>
      <c r="P93" s="8"/>
      <c r="Q93" s="1"/>
      <c r="R93" s="1"/>
      <c r="S93" s="1"/>
      <c r="T93" s="1"/>
      <c r="U93" s="1"/>
      <c r="V93" s="8"/>
      <c r="W93" s="1"/>
      <c r="X93" s="1"/>
      <c r="Y93" s="8"/>
      <c r="Z93" s="8"/>
      <c r="AA93" s="8"/>
      <c r="AB93" s="8"/>
      <c r="AC93" s="8"/>
      <c r="AD93" s="8"/>
      <c r="AE93" s="8"/>
      <c r="AF93" s="1"/>
      <c r="AG93" s="1"/>
      <c r="AH93" s="1"/>
      <c r="AI93" s="1"/>
      <c r="AJ93" s="1"/>
      <c r="AK93" s="1"/>
      <c r="AL93" s="1"/>
      <c r="AM93" s="1"/>
      <c r="AN93" s="1"/>
      <c r="AO93" s="1"/>
      <c r="AP93" s="1"/>
      <c r="AQ93" s="1"/>
      <c r="AR93" s="1"/>
      <c r="AS93" s="1"/>
      <c r="AT93" s="1"/>
      <c r="AU93" s="1"/>
      <c r="AV93" s="1"/>
      <c r="AW93" s="1"/>
      <c r="AX93" s="1"/>
      <c r="AY93" s="1"/>
      <c r="AZ93" s="1"/>
    </row>
    <row r="94" spans="2:52" ht="13.9">
      <c r="B94" s="1"/>
      <c r="C94" s="1"/>
      <c r="D94" s="1"/>
      <c r="E94" s="1"/>
      <c r="F94" s="1"/>
      <c r="G94" s="1"/>
      <c r="H94" s="8"/>
      <c r="I94" s="8"/>
      <c r="J94" s="8"/>
      <c r="K94" s="8"/>
      <c r="L94" s="8"/>
      <c r="M94" s="8"/>
      <c r="N94" s="8"/>
      <c r="O94" s="8"/>
      <c r="P94" s="8"/>
      <c r="Q94" s="1"/>
      <c r="R94" s="1"/>
      <c r="S94" s="1"/>
      <c r="T94" s="1"/>
      <c r="U94" s="1"/>
      <c r="V94" s="8"/>
      <c r="W94" s="1"/>
      <c r="X94" s="1"/>
      <c r="Y94" s="8"/>
      <c r="Z94" s="8"/>
      <c r="AA94" s="8"/>
      <c r="AB94" s="8"/>
      <c r="AC94" s="8"/>
      <c r="AD94" s="8"/>
      <c r="AE94" s="8"/>
      <c r="AF94" s="1"/>
      <c r="AG94" s="1"/>
      <c r="AH94" s="1"/>
      <c r="AI94" s="1"/>
      <c r="AJ94" s="1"/>
      <c r="AK94" s="1"/>
      <c r="AL94" s="1"/>
      <c r="AM94" s="1"/>
      <c r="AN94" s="1"/>
      <c r="AO94" s="1"/>
      <c r="AP94" s="1"/>
      <c r="AQ94" s="1"/>
      <c r="AR94" s="1"/>
      <c r="AS94" s="1"/>
      <c r="AT94" s="1"/>
      <c r="AU94" s="1"/>
      <c r="AV94" s="1"/>
      <c r="AW94" s="1"/>
      <c r="AX94" s="1"/>
      <c r="AY94" s="1"/>
      <c r="AZ94" s="1"/>
    </row>
    <row r="95" spans="2:52" ht="13.9">
      <c r="B95" s="1"/>
      <c r="C95" s="1"/>
      <c r="D95" s="1"/>
      <c r="E95" s="1"/>
      <c r="F95" s="1"/>
      <c r="G95" s="1"/>
      <c r="H95" s="8"/>
      <c r="I95" s="8"/>
      <c r="J95" s="8"/>
      <c r="K95" s="8"/>
      <c r="L95" s="8"/>
      <c r="M95" s="8"/>
      <c r="N95" s="8"/>
      <c r="O95" s="8"/>
      <c r="P95" s="8"/>
      <c r="Q95" s="1"/>
      <c r="R95" s="1"/>
      <c r="S95" s="1"/>
      <c r="T95" s="1"/>
      <c r="U95" s="1"/>
      <c r="V95" s="8"/>
      <c r="W95" s="1"/>
      <c r="X95" s="1"/>
      <c r="Y95" s="8"/>
      <c r="Z95" s="8"/>
      <c r="AA95" s="8"/>
      <c r="AB95" s="8"/>
      <c r="AC95" s="8"/>
      <c r="AD95" s="8"/>
      <c r="AE95" s="8"/>
      <c r="AF95" s="1"/>
      <c r="AG95" s="1"/>
      <c r="AH95" s="1"/>
      <c r="AI95" s="1"/>
      <c r="AJ95" s="1"/>
      <c r="AK95" s="1"/>
      <c r="AL95" s="1"/>
      <c r="AM95" s="1"/>
      <c r="AN95" s="1"/>
      <c r="AO95" s="1"/>
      <c r="AP95" s="1"/>
      <c r="AQ95" s="1"/>
      <c r="AR95" s="1"/>
      <c r="AS95" s="1"/>
      <c r="AT95" s="1"/>
      <c r="AU95" s="1"/>
      <c r="AV95" s="1"/>
      <c r="AW95" s="1"/>
      <c r="AX95" s="1"/>
      <c r="AY95" s="1"/>
      <c r="AZ95" s="1"/>
    </row>
    <row r="96" spans="2:52" ht="13.9">
      <c r="B96" s="1"/>
      <c r="C96" s="1"/>
      <c r="D96" s="1"/>
      <c r="E96" s="1"/>
      <c r="F96" s="1"/>
      <c r="G96" s="1"/>
      <c r="H96" s="8"/>
      <c r="I96" s="8"/>
      <c r="J96" s="8"/>
      <c r="K96" s="8"/>
      <c r="L96" s="8"/>
      <c r="M96" s="8"/>
      <c r="N96" s="8"/>
      <c r="O96" s="8"/>
      <c r="P96" s="8"/>
      <c r="Q96" s="1"/>
      <c r="R96" s="1"/>
      <c r="S96" s="1"/>
      <c r="T96" s="1"/>
      <c r="U96" s="1"/>
      <c r="V96" s="8"/>
      <c r="W96" s="1"/>
      <c r="X96" s="1"/>
      <c r="Y96" s="8"/>
      <c r="Z96" s="8"/>
      <c r="AA96" s="8"/>
      <c r="AB96" s="8"/>
      <c r="AC96" s="8"/>
      <c r="AD96" s="8"/>
      <c r="AE96" s="8"/>
      <c r="AF96" s="1"/>
      <c r="AG96" s="1"/>
      <c r="AH96" s="1"/>
      <c r="AI96" s="1"/>
      <c r="AJ96" s="1"/>
      <c r="AK96" s="1"/>
      <c r="AL96" s="1"/>
      <c r="AM96" s="1"/>
      <c r="AN96" s="1"/>
      <c r="AO96" s="1"/>
      <c r="AP96" s="1"/>
      <c r="AQ96" s="1"/>
      <c r="AR96" s="1"/>
      <c r="AS96" s="1"/>
      <c r="AT96" s="1"/>
      <c r="AU96" s="1"/>
      <c r="AV96" s="1"/>
      <c r="AW96" s="1"/>
      <c r="AX96" s="1"/>
      <c r="AY96" s="1"/>
      <c r="AZ96" s="1"/>
    </row>
    <row r="97" spans="2:86" s="211" customFormat="1" ht="13.9">
      <c r="B97" s="1"/>
      <c r="C97" s="1"/>
      <c r="D97" s="1"/>
      <c r="E97" s="1"/>
      <c r="F97" s="1"/>
      <c r="G97" s="1"/>
      <c r="H97" s="8"/>
      <c r="I97" s="8"/>
      <c r="J97" s="8"/>
      <c r="K97" s="8"/>
      <c r="L97" s="8"/>
      <c r="M97" s="8"/>
      <c r="N97" s="8"/>
      <c r="O97" s="8"/>
      <c r="P97" s="8"/>
      <c r="Q97" s="8"/>
      <c r="R97" s="8"/>
      <c r="S97" s="8"/>
      <c r="T97" s="8"/>
      <c r="U97" s="8"/>
      <c r="V97" s="8"/>
      <c r="W97" s="1"/>
      <c r="X97" s="8"/>
      <c r="Y97" s="8"/>
      <c r="Z97" s="8"/>
      <c r="AA97" s="8"/>
      <c r="AB97" s="8"/>
      <c r="AC97" s="8"/>
      <c r="AD97" s="8"/>
      <c r="AE97" s="8"/>
      <c r="AF97" s="8"/>
      <c r="AG97" s="1"/>
      <c r="AH97" s="1"/>
      <c r="AI97" s="1"/>
      <c r="AJ97" s="1"/>
      <c r="AK97" s="1"/>
      <c r="AL97" s="8"/>
      <c r="AM97" s="8"/>
      <c r="AN97" s="8"/>
      <c r="AO97" s="8"/>
      <c r="AP97" s="8"/>
      <c r="AQ97" s="8"/>
      <c r="AR97" s="8"/>
      <c r="AS97" s="8"/>
      <c r="AT97" s="8"/>
      <c r="AU97" s="8"/>
      <c r="AV97" s="1"/>
      <c r="AW97" s="1"/>
      <c r="AX97" s="1"/>
      <c r="AY97" s="1"/>
      <c r="AZ97" s="1"/>
      <c r="BA97" s="1"/>
      <c r="BB97" s="1"/>
      <c r="BC97" s="1"/>
      <c r="BD97" s="1"/>
      <c r="BE97" s="1"/>
      <c r="BF97" s="1"/>
      <c r="BG97" s="8"/>
      <c r="BH97" s="8"/>
      <c r="BI97" s="8"/>
      <c r="BJ97" s="8"/>
      <c r="BK97" s="8"/>
      <c r="BL97" s="8"/>
      <c r="BM97" s="8"/>
      <c r="BN97" s="8"/>
      <c r="BO97" s="8"/>
      <c r="BP97" s="8"/>
      <c r="BQ97" s="8"/>
      <c r="BR97" s="8"/>
      <c r="BS97" s="8"/>
      <c r="BT97" s="8"/>
      <c r="BU97" s="8"/>
      <c r="BV97" s="8"/>
      <c r="BW97" s="8"/>
      <c r="BX97" s="8"/>
      <c r="BY97" s="8"/>
      <c r="BZ97" s="8"/>
      <c r="CA97" s="8"/>
      <c r="CB97" s="1"/>
      <c r="CC97" s="8"/>
      <c r="CD97" s="1"/>
      <c r="CE97" s="8"/>
      <c r="CF97" s="1"/>
      <c r="CG97" s="8"/>
      <c r="CH97" s="1"/>
    </row>
    <row r="98" spans="2:86" s="211" customFormat="1" ht="13.9">
      <c r="B98" s="1"/>
      <c r="C98" s="1"/>
      <c r="D98" s="1"/>
      <c r="E98" s="1"/>
      <c r="F98" s="1"/>
      <c r="G98" s="1"/>
      <c r="H98" s="8"/>
      <c r="I98" s="8"/>
      <c r="J98" s="8"/>
      <c r="K98" s="8"/>
      <c r="L98" s="8"/>
      <c r="M98" s="8"/>
      <c r="N98" s="8"/>
      <c r="O98" s="8"/>
      <c r="P98" s="8"/>
      <c r="Q98" s="8"/>
      <c r="R98" s="8"/>
      <c r="S98" s="8"/>
      <c r="T98" s="8"/>
      <c r="U98" s="8"/>
      <c r="V98" s="8"/>
      <c r="W98" s="1"/>
      <c r="X98" s="8"/>
      <c r="Y98" s="8"/>
      <c r="Z98" s="8"/>
      <c r="AA98" s="8"/>
      <c r="AB98" s="8"/>
      <c r="AC98" s="8"/>
      <c r="AD98" s="8"/>
      <c r="AE98" s="8"/>
      <c r="AF98" s="8"/>
      <c r="AG98" s="1"/>
      <c r="AH98" s="1"/>
      <c r="AI98" s="1"/>
      <c r="AJ98" s="1"/>
      <c r="AK98" s="1"/>
      <c r="AL98" s="8"/>
      <c r="AM98" s="8"/>
      <c r="AN98" s="8"/>
      <c r="AO98" s="8"/>
      <c r="AP98" s="8"/>
      <c r="AQ98" s="8"/>
      <c r="AR98" s="8"/>
      <c r="AS98" s="8"/>
      <c r="AT98" s="8"/>
      <c r="AU98" s="8"/>
      <c r="AV98" s="1"/>
      <c r="AW98" s="1"/>
      <c r="AX98" s="1"/>
      <c r="AY98" s="1"/>
      <c r="AZ98" s="1"/>
      <c r="BA98" s="1"/>
      <c r="BB98" s="1"/>
      <c r="BC98" s="1"/>
      <c r="BD98" s="1"/>
      <c r="BE98" s="1"/>
      <c r="BF98" s="1"/>
      <c r="BG98" s="8"/>
      <c r="BH98" s="8"/>
      <c r="BI98" s="8"/>
      <c r="BJ98" s="8"/>
      <c r="BK98" s="8"/>
      <c r="BL98" s="8"/>
      <c r="BM98" s="8"/>
      <c r="BN98" s="8"/>
      <c r="BO98" s="8"/>
      <c r="BP98" s="8"/>
      <c r="BQ98" s="8"/>
      <c r="BR98" s="8"/>
      <c r="BS98" s="8"/>
      <c r="BT98" s="8"/>
      <c r="BU98" s="8"/>
      <c r="BV98" s="8"/>
      <c r="BW98" s="8"/>
      <c r="BX98" s="8"/>
      <c r="BY98" s="8"/>
      <c r="BZ98" s="8"/>
      <c r="CA98" s="8"/>
      <c r="CB98" s="1"/>
      <c r="CC98" s="8"/>
      <c r="CD98" s="1"/>
      <c r="CE98" s="8"/>
      <c r="CF98" s="1"/>
      <c r="CG98" s="8"/>
      <c r="CH98" s="1"/>
    </row>
    <row r="99" spans="2:86" s="211" customFormat="1" ht="13.9">
      <c r="B99" s="1"/>
      <c r="C99" s="1"/>
      <c r="D99" s="1"/>
      <c r="E99" s="1"/>
      <c r="F99" s="1"/>
      <c r="G99" s="1"/>
      <c r="H99" s="8"/>
      <c r="I99" s="8"/>
      <c r="J99" s="8"/>
      <c r="K99" s="8"/>
      <c r="L99" s="8"/>
      <c r="M99" s="8"/>
      <c r="N99" s="8"/>
      <c r="O99" s="8"/>
      <c r="P99" s="8"/>
      <c r="Q99" s="8"/>
      <c r="R99" s="8"/>
      <c r="S99" s="8"/>
      <c r="T99" s="8"/>
      <c r="U99" s="8"/>
      <c r="V99" s="8"/>
      <c r="W99" s="1"/>
      <c r="X99" s="8"/>
      <c r="Y99" s="8"/>
      <c r="Z99" s="8"/>
      <c r="AA99" s="8"/>
      <c r="AB99" s="8"/>
      <c r="AC99" s="8"/>
      <c r="AD99" s="8"/>
      <c r="AE99" s="8"/>
      <c r="AF99" s="8"/>
      <c r="AG99" s="1"/>
      <c r="AH99" s="1"/>
      <c r="AI99" s="1"/>
      <c r="AJ99" s="1"/>
      <c r="AK99" s="1"/>
      <c r="AL99" s="8"/>
      <c r="AM99" s="8"/>
      <c r="AN99" s="8"/>
      <c r="AO99" s="8"/>
      <c r="AP99" s="8"/>
      <c r="AQ99" s="8"/>
      <c r="AR99" s="8"/>
      <c r="AS99" s="8"/>
      <c r="AT99" s="8"/>
      <c r="AU99" s="8"/>
      <c r="AV99" s="1"/>
      <c r="AW99" s="1"/>
      <c r="AX99" s="1"/>
      <c r="AY99" s="1"/>
      <c r="AZ99" s="1"/>
      <c r="BA99" s="1"/>
      <c r="BB99" s="1"/>
      <c r="BC99" s="1"/>
      <c r="BD99" s="1"/>
      <c r="BE99" s="1"/>
      <c r="BF99" s="1"/>
      <c r="BG99" s="8"/>
      <c r="BH99" s="8"/>
      <c r="BI99" s="8"/>
      <c r="BJ99" s="8"/>
      <c r="BK99" s="8"/>
      <c r="BL99" s="8"/>
      <c r="BM99" s="8"/>
      <c r="BN99" s="8"/>
      <c r="BO99" s="8"/>
      <c r="BP99" s="8"/>
      <c r="BQ99" s="8"/>
      <c r="BR99" s="8"/>
      <c r="BS99" s="8"/>
      <c r="BT99" s="8"/>
      <c r="BU99" s="8"/>
      <c r="BV99" s="8"/>
      <c r="BW99" s="8"/>
      <c r="BX99" s="8"/>
      <c r="BY99" s="8"/>
      <c r="BZ99" s="8"/>
      <c r="CA99" s="8"/>
      <c r="CB99" s="1"/>
      <c r="CC99" s="8"/>
      <c r="CD99" s="1"/>
      <c r="CE99" s="8"/>
      <c r="CF99" s="1"/>
      <c r="CG99" s="8"/>
      <c r="CH99" s="1"/>
    </row>
    <row r="100" spans="2:86" ht="13.9">
      <c r="B100" s="1"/>
      <c r="C100" s="1"/>
      <c r="D100" s="1"/>
      <c r="E100" s="1"/>
      <c r="F100" s="1"/>
      <c r="G100" s="1"/>
      <c r="H100" s="8"/>
      <c r="I100" s="8"/>
      <c r="J100" s="8"/>
      <c r="K100" s="8"/>
      <c r="L100" s="8"/>
      <c r="M100" s="8"/>
      <c r="N100" s="8"/>
      <c r="O100" s="8"/>
      <c r="P100" s="8"/>
      <c r="Q100" s="1"/>
      <c r="R100" s="1"/>
      <c r="S100" s="1"/>
      <c r="T100" s="1"/>
      <c r="U100" s="1"/>
      <c r="V100" s="8"/>
      <c r="W100" s="1"/>
      <c r="X100" s="1"/>
      <c r="Y100" s="8"/>
      <c r="Z100" s="8"/>
      <c r="AA100" s="8"/>
      <c r="AB100" s="8"/>
      <c r="AC100" s="8"/>
      <c r="AD100" s="8"/>
      <c r="AE100" s="8"/>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8"/>
      <c r="BH100" s="8"/>
      <c r="BI100" s="8"/>
      <c r="BJ100" s="8"/>
      <c r="BK100" s="8"/>
      <c r="BL100" s="8"/>
      <c r="BM100" s="8"/>
      <c r="BN100" s="8"/>
      <c r="BO100" s="8"/>
      <c r="BP100" s="8"/>
      <c r="BQ100" s="8"/>
      <c r="BR100" s="8"/>
      <c r="BS100" s="8"/>
      <c r="BT100" s="8"/>
      <c r="BU100" s="8"/>
      <c r="BV100" s="8"/>
      <c r="BW100" s="8"/>
      <c r="BX100" s="8"/>
      <c r="BY100" s="8"/>
      <c r="BZ100" s="8"/>
      <c r="CA100" s="8"/>
      <c r="CB100" s="1"/>
      <c r="CC100" s="8"/>
      <c r="CD100" s="1"/>
      <c r="CE100" s="8"/>
      <c r="CF100" s="1"/>
      <c r="CG100" s="8"/>
      <c r="CH100" s="1"/>
    </row>
    <row r="101" spans="2:86" ht="13.9">
      <c r="B101" s="1"/>
      <c r="C101" s="1"/>
      <c r="D101" s="1"/>
      <c r="E101" s="1"/>
      <c r="F101" s="1"/>
      <c r="G101" s="1"/>
      <c r="H101" s="8"/>
      <c r="I101" s="8"/>
      <c r="J101" s="8"/>
      <c r="K101" s="8"/>
      <c r="L101" s="8"/>
      <c r="M101" s="8"/>
      <c r="N101" s="8"/>
      <c r="O101" s="8"/>
      <c r="P101" s="8"/>
      <c r="Q101" s="1"/>
      <c r="R101" s="1"/>
      <c r="S101" s="1"/>
      <c r="T101" s="1"/>
      <c r="U101" s="1"/>
      <c r="V101" s="8"/>
      <c r="W101" s="1"/>
      <c r="X101" s="1"/>
      <c r="Y101" s="8"/>
      <c r="Z101" s="8"/>
      <c r="AA101" s="8"/>
      <c r="AB101" s="8"/>
      <c r="AC101" s="8"/>
      <c r="AD101" s="8"/>
      <c r="AE101" s="8"/>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8"/>
      <c r="BH101" s="8"/>
      <c r="BI101" s="8"/>
      <c r="BJ101" s="8"/>
      <c r="BK101" s="8"/>
      <c r="BL101" s="8"/>
      <c r="BM101" s="8"/>
      <c r="BN101" s="8"/>
      <c r="BO101" s="8"/>
      <c r="BP101" s="8"/>
      <c r="BQ101" s="8"/>
      <c r="BR101" s="8"/>
      <c r="BS101" s="8"/>
      <c r="BT101" s="8"/>
      <c r="BU101" s="8"/>
      <c r="BV101" s="8"/>
      <c r="BW101" s="8"/>
      <c r="BX101" s="8"/>
      <c r="BY101" s="8"/>
      <c r="BZ101" s="8"/>
      <c r="CA101" s="8"/>
      <c r="CB101" s="1"/>
      <c r="CC101" s="8"/>
      <c r="CD101" s="1"/>
      <c r="CE101" s="8"/>
      <c r="CF101" s="1"/>
      <c r="CG101" s="8"/>
      <c r="CH101" s="1"/>
    </row>
    <row r="102" spans="2:86" s="211" customFormat="1" ht="15" customHeight="1">
      <c r="B102" s="1"/>
      <c r="C102" s="1"/>
      <c r="D102" s="1"/>
      <c r="E102" s="1"/>
      <c r="F102" s="1"/>
      <c r="G102" s="1"/>
      <c r="H102" s="8"/>
      <c r="I102" s="8"/>
      <c r="J102" s="8"/>
      <c r="K102" s="8"/>
      <c r="L102" s="8"/>
      <c r="M102" s="8"/>
      <c r="N102" s="8"/>
      <c r="O102" s="8"/>
      <c r="P102" s="8"/>
      <c r="Q102" s="8"/>
      <c r="R102" s="8"/>
      <c r="S102" s="1"/>
      <c r="T102" s="1"/>
      <c r="U102" s="1"/>
      <c r="V102" s="8"/>
      <c r="W102" s="1"/>
      <c r="X102" s="1"/>
      <c r="Y102" s="8"/>
      <c r="Z102" s="8"/>
      <c r="AA102" s="8"/>
      <c r="AB102" s="8"/>
      <c r="AC102" s="8"/>
      <c r="AD102" s="8"/>
      <c r="AE102" s="8"/>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8"/>
      <c r="BH102" s="8"/>
      <c r="BI102" s="8"/>
      <c r="BJ102" s="8"/>
      <c r="BK102" s="8"/>
      <c r="BL102" s="8"/>
      <c r="BM102" s="8"/>
      <c r="BN102" s="8"/>
      <c r="BO102" s="8"/>
      <c r="BP102" s="8"/>
      <c r="BQ102" s="8"/>
      <c r="BR102" s="8"/>
      <c r="BS102" s="8"/>
      <c r="BT102" s="8"/>
      <c r="BU102" s="8"/>
      <c r="BV102" s="8"/>
      <c r="BW102" s="8"/>
      <c r="BX102" s="8"/>
      <c r="BY102" s="8"/>
      <c r="BZ102" s="8"/>
      <c r="CA102" s="8"/>
      <c r="CB102" s="1"/>
      <c r="CC102" s="8"/>
      <c r="CD102" s="1"/>
      <c r="CE102" s="8"/>
      <c r="CF102" s="1"/>
      <c r="CG102" s="8"/>
      <c r="CH102" s="1"/>
    </row>
    <row r="103" spans="2:86" s="211" customFormat="1" ht="15" customHeight="1">
      <c r="B103" s="1"/>
      <c r="C103" s="1"/>
      <c r="D103" s="1"/>
      <c r="E103" s="1"/>
      <c r="F103" s="1"/>
      <c r="G103" s="1"/>
      <c r="H103" s="8"/>
      <c r="I103" s="8"/>
      <c r="J103" s="8"/>
      <c r="K103" s="8"/>
      <c r="L103" s="8"/>
      <c r="M103" s="8"/>
      <c r="N103" s="8"/>
      <c r="O103" s="8"/>
      <c r="P103" s="8"/>
      <c r="Q103" s="1"/>
      <c r="R103" s="1"/>
      <c r="S103" s="1"/>
      <c r="T103" s="1"/>
      <c r="U103" s="1"/>
      <c r="V103" s="8"/>
      <c r="W103" s="1"/>
      <c r="X103" s="1"/>
      <c r="Y103" s="8"/>
      <c r="Z103" s="8"/>
      <c r="AA103" s="8"/>
      <c r="AB103" s="8"/>
      <c r="AC103" s="8"/>
      <c r="AD103" s="8"/>
      <c r="AE103" s="8"/>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8"/>
      <c r="BH103" s="8"/>
      <c r="BI103" s="8"/>
      <c r="BJ103" s="8"/>
      <c r="BK103" s="8"/>
      <c r="BL103" s="8"/>
      <c r="BM103" s="8"/>
      <c r="BN103" s="8"/>
      <c r="BO103" s="8"/>
      <c r="BP103" s="8"/>
      <c r="BQ103" s="8"/>
      <c r="BR103" s="8"/>
      <c r="BS103" s="8"/>
      <c r="BT103" s="8"/>
      <c r="BU103" s="8"/>
      <c r="BV103" s="8"/>
      <c r="BW103" s="8"/>
      <c r="BX103" s="8"/>
      <c r="BY103" s="8"/>
      <c r="BZ103" s="8"/>
      <c r="CA103" s="8"/>
      <c r="CB103" s="1"/>
      <c r="CC103" s="8"/>
      <c r="CD103" s="1"/>
      <c r="CE103" s="8"/>
      <c r="CF103" s="1"/>
      <c r="CG103" s="8"/>
      <c r="CH103" s="1"/>
    </row>
    <row r="104" spans="2:86" s="211" customFormat="1" ht="15" customHeight="1">
      <c r="B104" s="1"/>
      <c r="C104" s="1"/>
      <c r="D104" s="1"/>
      <c r="E104" s="1"/>
      <c r="F104" s="1"/>
      <c r="G104" s="1"/>
      <c r="H104" s="8"/>
      <c r="I104" s="8"/>
      <c r="J104" s="8"/>
      <c r="K104" s="8"/>
      <c r="L104" s="8"/>
      <c r="M104" s="8"/>
      <c r="N104" s="8"/>
      <c r="O104" s="8"/>
      <c r="P104" s="8"/>
      <c r="Q104" s="1"/>
      <c r="R104" s="1"/>
      <c r="S104" s="1"/>
      <c r="T104" s="1"/>
      <c r="U104" s="1"/>
      <c r="V104" s="8"/>
      <c r="W104" s="1"/>
      <c r="X104" s="1"/>
      <c r="Y104" s="8"/>
      <c r="Z104" s="8"/>
      <c r="AA104" s="8"/>
      <c r="AB104" s="8"/>
      <c r="AC104" s="8"/>
      <c r="AD104" s="8"/>
      <c r="AE104" s="8"/>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8"/>
      <c r="BH104" s="8"/>
      <c r="BI104" s="8"/>
      <c r="BJ104" s="8"/>
      <c r="BK104" s="8"/>
      <c r="BL104" s="8"/>
      <c r="BM104" s="8"/>
      <c r="BN104" s="8"/>
      <c r="BO104" s="8"/>
      <c r="BP104" s="8"/>
      <c r="BQ104" s="8"/>
      <c r="BR104" s="8"/>
      <c r="BS104" s="8"/>
      <c r="BT104" s="8"/>
      <c r="BU104" s="8"/>
      <c r="BV104" s="8"/>
      <c r="BW104" s="8"/>
      <c r="BX104" s="8"/>
      <c r="BY104" s="8"/>
      <c r="BZ104" s="8"/>
      <c r="CA104" s="8"/>
      <c r="CB104" s="1"/>
      <c r="CC104" s="8"/>
      <c r="CD104" s="1"/>
      <c r="CE104" s="8"/>
      <c r="CF104" s="1"/>
      <c r="CG104" s="8"/>
      <c r="CH104" s="1"/>
    </row>
    <row r="105" spans="2:86" s="211" customFormat="1" ht="15" customHeight="1">
      <c r="B105" s="1"/>
      <c r="C105" s="1"/>
      <c r="D105" s="1"/>
      <c r="E105" s="1"/>
      <c r="F105" s="1"/>
      <c r="G105" s="1"/>
      <c r="H105" s="8"/>
      <c r="I105" s="8"/>
      <c r="J105" s="8"/>
      <c r="K105" s="8"/>
      <c r="L105" s="8"/>
      <c r="M105" s="8"/>
      <c r="N105" s="8"/>
      <c r="O105" s="8"/>
      <c r="P105" s="8"/>
      <c r="Q105" s="1"/>
      <c r="R105" s="1"/>
      <c r="S105" s="1"/>
      <c r="T105" s="1"/>
      <c r="U105" s="1"/>
      <c r="V105" s="8"/>
      <c r="W105" s="1"/>
      <c r="X105" s="1"/>
      <c r="Y105" s="8"/>
      <c r="Z105" s="8"/>
      <c r="AA105" s="8"/>
      <c r="AB105" s="8"/>
      <c r="AC105" s="8"/>
      <c r="AD105" s="8"/>
      <c r="AE105" s="8"/>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8"/>
      <c r="BH105" s="8"/>
      <c r="BI105" s="8"/>
      <c r="BJ105" s="8"/>
      <c r="BK105" s="8"/>
      <c r="BL105" s="8"/>
      <c r="BM105" s="8"/>
      <c r="BN105" s="8"/>
      <c r="BO105" s="8"/>
      <c r="BP105" s="8"/>
      <c r="BQ105" s="8"/>
      <c r="BR105" s="8"/>
      <c r="BS105" s="8"/>
      <c r="BT105" s="8"/>
      <c r="BU105" s="8"/>
      <c r="BV105" s="8"/>
      <c r="BW105" s="8"/>
      <c r="BX105" s="8"/>
      <c r="BY105" s="8"/>
      <c r="BZ105" s="8"/>
      <c r="CA105" s="8"/>
      <c r="CB105" s="1"/>
      <c r="CC105" s="8"/>
      <c r="CD105" s="1"/>
      <c r="CE105" s="8"/>
      <c r="CF105" s="1"/>
      <c r="CG105" s="8"/>
      <c r="CH105" s="1"/>
    </row>
    <row r="106" spans="2:86" s="211" customFormat="1" ht="15" customHeight="1">
      <c r="B106" s="1"/>
      <c r="C106" s="1"/>
      <c r="D106" s="1"/>
      <c r="E106" s="1"/>
      <c r="F106" s="1"/>
      <c r="G106" s="1"/>
      <c r="H106" s="8"/>
      <c r="I106" s="8"/>
      <c r="J106" s="8"/>
      <c r="K106" s="8"/>
      <c r="L106" s="8"/>
      <c r="M106" s="8"/>
      <c r="N106" s="8"/>
      <c r="O106" s="8"/>
      <c r="P106" s="8"/>
      <c r="Q106" s="1"/>
      <c r="R106" s="1"/>
      <c r="S106" s="1"/>
      <c r="T106" s="1"/>
      <c r="U106" s="1"/>
      <c r="V106" s="8"/>
      <c r="W106" s="1"/>
      <c r="X106" s="1"/>
      <c r="Y106" s="8"/>
      <c r="Z106" s="8"/>
      <c r="AA106" s="8"/>
      <c r="AB106" s="8"/>
      <c r="AC106" s="8"/>
      <c r="AD106" s="8"/>
      <c r="AE106" s="8"/>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8"/>
      <c r="BH106" s="8"/>
      <c r="BI106" s="8"/>
      <c r="BJ106" s="8"/>
      <c r="BK106" s="8"/>
      <c r="BL106" s="8"/>
      <c r="BM106" s="8"/>
      <c r="BN106" s="8"/>
      <c r="BO106" s="8"/>
      <c r="BP106" s="8"/>
      <c r="BQ106" s="8"/>
      <c r="BR106" s="8"/>
      <c r="BS106" s="8"/>
      <c r="BT106" s="8"/>
      <c r="BU106" s="8"/>
      <c r="BV106" s="8"/>
      <c r="BW106" s="8"/>
      <c r="BX106" s="8"/>
      <c r="BY106" s="8"/>
      <c r="BZ106" s="8"/>
      <c r="CA106" s="8"/>
      <c r="CB106" s="1"/>
      <c r="CC106" s="8"/>
      <c r="CD106" s="1"/>
      <c r="CE106" s="8"/>
      <c r="CF106" s="1"/>
      <c r="CG106" s="8"/>
      <c r="CH106" s="1"/>
    </row>
    <row r="107" spans="2:86" s="211" customFormat="1" ht="15" customHeight="1">
      <c r="B107" s="1"/>
      <c r="C107" s="1"/>
      <c r="D107" s="1"/>
      <c r="E107" s="1"/>
      <c r="F107" s="1"/>
      <c r="G107" s="1"/>
      <c r="H107" s="8"/>
      <c r="I107" s="8"/>
      <c r="J107" s="8"/>
      <c r="K107" s="8"/>
      <c r="L107" s="8"/>
      <c r="M107" s="8"/>
      <c r="N107" s="8"/>
      <c r="O107" s="8"/>
      <c r="P107" s="8"/>
      <c r="Q107" s="1"/>
      <c r="R107" s="1"/>
      <c r="S107" s="1"/>
      <c r="T107" s="1"/>
      <c r="U107" s="1"/>
      <c r="V107" s="8"/>
      <c r="W107" s="1"/>
      <c r="X107" s="1"/>
      <c r="Y107" s="8"/>
      <c r="Z107" s="8"/>
      <c r="AA107" s="8"/>
      <c r="AB107" s="8"/>
      <c r="AC107" s="8"/>
      <c r="AD107" s="8"/>
      <c r="AE107" s="8"/>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8"/>
      <c r="BH107" s="8"/>
      <c r="BI107" s="8"/>
      <c r="BJ107" s="8"/>
      <c r="BK107" s="8"/>
      <c r="BL107" s="8"/>
      <c r="BM107" s="8"/>
      <c r="BN107" s="8"/>
      <c r="BO107" s="8"/>
      <c r="BP107" s="8"/>
      <c r="BQ107" s="8"/>
      <c r="BR107" s="8"/>
      <c r="BS107" s="8"/>
      <c r="BT107" s="8"/>
      <c r="BU107" s="8"/>
      <c r="BV107" s="8"/>
      <c r="BW107" s="8"/>
      <c r="BX107" s="8"/>
      <c r="BY107" s="8"/>
      <c r="BZ107" s="8"/>
      <c r="CA107" s="8"/>
      <c r="CB107" s="1"/>
      <c r="CC107" s="8"/>
      <c r="CD107" s="1"/>
      <c r="CE107" s="8"/>
      <c r="CF107" s="1"/>
      <c r="CG107" s="8"/>
      <c r="CH107" s="1"/>
    </row>
    <row r="108" spans="2:86" s="211" customFormat="1" ht="15.6" customHeight="1">
      <c r="B108" s="1"/>
      <c r="C108" s="1"/>
      <c r="D108" s="1"/>
      <c r="E108" s="1"/>
      <c r="F108" s="1"/>
      <c r="G108" s="1"/>
      <c r="H108" s="8"/>
      <c r="I108" s="8"/>
      <c r="J108" s="8"/>
      <c r="K108" s="8"/>
      <c r="L108" s="8"/>
      <c r="M108" s="8"/>
      <c r="N108" s="8"/>
      <c r="O108" s="8"/>
      <c r="P108" s="8"/>
      <c r="Q108" s="1"/>
      <c r="R108" s="1"/>
      <c r="S108" s="1"/>
      <c r="T108" s="1"/>
      <c r="U108" s="1"/>
      <c r="V108" s="8"/>
      <c r="W108" s="1"/>
      <c r="X108" s="1"/>
      <c r="Y108" s="8"/>
      <c r="Z108" s="8"/>
      <c r="AA108" s="8"/>
      <c r="AB108" s="8"/>
      <c r="AC108" s="8"/>
      <c r="AD108" s="8"/>
      <c r="AE108" s="8"/>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8"/>
      <c r="BH108" s="8"/>
      <c r="BI108" s="8"/>
      <c r="BJ108" s="8"/>
      <c r="BK108" s="8"/>
      <c r="BL108" s="8"/>
      <c r="BM108" s="8"/>
      <c r="BN108" s="8"/>
      <c r="BO108" s="8"/>
      <c r="BP108" s="8"/>
      <c r="BQ108" s="8"/>
      <c r="BR108" s="8"/>
      <c r="BS108" s="8"/>
      <c r="BT108" s="8"/>
      <c r="BU108" s="8"/>
      <c r="BV108" s="8"/>
      <c r="BW108" s="8"/>
      <c r="BX108" s="8"/>
      <c r="BY108" s="8"/>
      <c r="BZ108" s="8"/>
      <c r="CA108" s="8"/>
      <c r="CB108" s="1"/>
      <c r="CC108" s="8"/>
      <c r="CD108" s="1"/>
      <c r="CE108" s="8"/>
      <c r="CF108" s="1"/>
      <c r="CG108" s="8"/>
      <c r="CH108" s="1"/>
    </row>
    <row r="109" spans="2:86" s="211" customFormat="1" ht="15.6" customHeight="1">
      <c r="B109" s="1"/>
      <c r="C109" s="1"/>
      <c r="D109" s="1"/>
      <c r="E109" s="1"/>
      <c r="F109" s="1"/>
      <c r="G109" s="1"/>
      <c r="H109" s="8"/>
      <c r="I109" s="8"/>
      <c r="J109" s="8"/>
      <c r="K109" s="8"/>
      <c r="L109" s="8"/>
      <c r="M109" s="8"/>
      <c r="N109" s="8"/>
      <c r="O109" s="8"/>
      <c r="P109" s="8"/>
      <c r="Q109" s="1"/>
      <c r="R109" s="1"/>
      <c r="S109" s="1"/>
      <c r="T109" s="1"/>
      <c r="U109" s="1"/>
      <c r="V109" s="8"/>
      <c r="W109" s="1"/>
      <c r="X109" s="1"/>
      <c r="Y109" s="8"/>
      <c r="Z109" s="8"/>
      <c r="AA109" s="8"/>
      <c r="AB109" s="8"/>
      <c r="AC109" s="8"/>
      <c r="AD109" s="8"/>
      <c r="AE109" s="8"/>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8"/>
      <c r="BH109" s="8"/>
      <c r="BI109" s="8"/>
      <c r="BJ109" s="8"/>
      <c r="BK109" s="8"/>
      <c r="BL109" s="8"/>
      <c r="BM109" s="8"/>
      <c r="BN109" s="8"/>
      <c r="BO109" s="8"/>
      <c r="BP109" s="8"/>
      <c r="BQ109" s="8"/>
      <c r="BR109" s="8"/>
      <c r="BS109" s="8"/>
      <c r="BT109" s="8"/>
      <c r="BU109" s="8"/>
      <c r="BV109" s="8"/>
      <c r="BW109" s="8"/>
      <c r="BX109" s="8"/>
      <c r="BY109" s="8"/>
      <c r="BZ109" s="8"/>
      <c r="CA109" s="8"/>
      <c r="CB109" s="1"/>
      <c r="CC109" s="8"/>
      <c r="CD109" s="1"/>
      <c r="CE109" s="8"/>
      <c r="CF109" s="1"/>
      <c r="CG109" s="8"/>
      <c r="CH109" s="1"/>
    </row>
    <row r="110" spans="2:86" ht="13.9">
      <c r="B110" s="1"/>
      <c r="C110" s="1"/>
      <c r="D110" s="1"/>
      <c r="E110" s="1"/>
      <c r="F110" s="1"/>
      <c r="G110" s="1"/>
      <c r="H110" s="8"/>
      <c r="I110" s="8"/>
      <c r="J110" s="8"/>
      <c r="K110" s="8"/>
      <c r="L110" s="8"/>
      <c r="M110" s="8"/>
      <c r="N110" s="8"/>
      <c r="O110" s="8"/>
      <c r="P110" s="8"/>
      <c r="Q110" s="1"/>
      <c r="R110" s="1"/>
      <c r="S110" s="1"/>
      <c r="T110" s="1"/>
      <c r="U110" s="1"/>
      <c r="V110" s="8"/>
      <c r="W110" s="1"/>
      <c r="X110" s="1"/>
      <c r="Y110" s="8"/>
      <c r="Z110" s="8"/>
      <c r="AA110" s="8"/>
      <c r="AB110" s="8"/>
      <c r="AC110" s="8"/>
      <c r="AD110" s="8"/>
      <c r="AE110" s="8"/>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8"/>
      <c r="BH110" s="8"/>
      <c r="BI110" s="8"/>
      <c r="BJ110" s="8"/>
      <c r="BK110" s="8"/>
      <c r="BL110" s="8"/>
      <c r="BM110" s="8"/>
      <c r="BN110" s="8"/>
      <c r="BO110" s="8"/>
      <c r="BP110" s="8"/>
      <c r="BQ110" s="8"/>
      <c r="BR110" s="8"/>
      <c r="BS110" s="8"/>
      <c r="BT110" s="8"/>
      <c r="BU110" s="8"/>
      <c r="BV110" s="8"/>
      <c r="BW110" s="8"/>
      <c r="BX110" s="8"/>
      <c r="BY110" s="8"/>
      <c r="BZ110" s="8"/>
      <c r="CA110" s="8"/>
      <c r="CB110" s="1"/>
      <c r="CC110" s="8"/>
      <c r="CD110" s="1"/>
      <c r="CE110" s="8"/>
      <c r="CF110" s="1"/>
      <c r="CG110" s="8"/>
      <c r="CH110" s="1"/>
    </row>
    <row r="111" spans="2:86" s="211" customFormat="1" ht="13.9">
      <c r="B111" s="1"/>
      <c r="C111" s="1"/>
      <c r="D111" s="1"/>
      <c r="E111" s="1"/>
      <c r="F111" s="1"/>
      <c r="G111" s="1"/>
      <c r="H111" s="8"/>
      <c r="I111" s="8"/>
      <c r="J111" s="8"/>
      <c r="K111" s="8"/>
      <c r="L111" s="8"/>
      <c r="M111" s="8"/>
      <c r="N111" s="8"/>
      <c r="O111" s="8"/>
      <c r="P111" s="8"/>
      <c r="Q111" s="1"/>
      <c r="R111" s="1"/>
      <c r="S111" s="1"/>
      <c r="T111" s="1"/>
      <c r="U111" s="1"/>
      <c r="V111" s="8"/>
      <c r="W111" s="1"/>
      <c r="X111" s="1"/>
      <c r="Y111" s="8"/>
      <c r="Z111" s="8"/>
      <c r="AA111" s="8"/>
      <c r="AB111" s="8"/>
      <c r="AC111" s="8"/>
      <c r="AD111" s="8"/>
      <c r="AE111" s="8"/>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8"/>
      <c r="BW111" s="8"/>
      <c r="BX111" s="8"/>
      <c r="BY111" s="8"/>
      <c r="BZ111" s="8"/>
      <c r="CA111" s="8"/>
      <c r="CB111" s="1"/>
      <c r="CC111" s="8"/>
      <c r="CD111" s="1"/>
      <c r="CE111" s="8"/>
      <c r="CF111" s="1"/>
      <c r="CG111" s="8"/>
      <c r="CH111" s="1"/>
    </row>
    <row r="112" spans="2:86" s="211" customFormat="1" ht="19.149999999999999" thickBot="1">
      <c r="B112" s="60" t="s">
        <v>212</v>
      </c>
      <c r="C112" s="60"/>
      <c r="D112" s="1"/>
      <c r="E112" s="1"/>
      <c r="F112" s="8"/>
      <c r="G112" s="8"/>
      <c r="H112" s="8"/>
      <c r="I112" s="8"/>
      <c r="J112" s="8"/>
      <c r="K112" s="8"/>
      <c r="L112" s="8"/>
      <c r="M112" s="8"/>
      <c r="N112" s="8"/>
      <c r="O112" s="8"/>
      <c r="P112" s="8"/>
      <c r="Q112" s="1"/>
      <c r="R112" s="1"/>
      <c r="S112" s="1"/>
      <c r="T112" s="1"/>
      <c r="U112" s="1"/>
      <c r="V112" s="8"/>
      <c r="W112" s="1"/>
      <c r="X112" s="1"/>
      <c r="Y112" s="8"/>
      <c r="Z112" s="8"/>
      <c r="AA112" s="8"/>
      <c r="AB112" s="8"/>
      <c r="AC112" s="8"/>
      <c r="AD112" s="8"/>
      <c r="AE112" s="8"/>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8"/>
      <c r="BW112" s="8"/>
      <c r="BX112" s="8"/>
      <c r="BY112" s="8"/>
      <c r="BZ112" s="8"/>
      <c r="CA112" s="8"/>
      <c r="CB112" s="1"/>
      <c r="CC112" s="8"/>
      <c r="CD112" s="1"/>
      <c r="CE112" s="8"/>
      <c r="CF112" s="1"/>
      <c r="CG112" s="8"/>
      <c r="CH112" s="1"/>
    </row>
    <row r="113" spans="2:86" s="211" customFormat="1" ht="62.65" customHeight="1" thickBot="1">
      <c r="B113" s="83" t="s">
        <v>38</v>
      </c>
      <c r="C113" s="317" t="s">
        <v>39</v>
      </c>
      <c r="D113" s="318"/>
      <c r="E113" s="319" t="s">
        <v>40</v>
      </c>
      <c r="F113" s="320"/>
      <c r="G113" s="321"/>
      <c r="H113" s="83" t="s">
        <v>213</v>
      </c>
      <c r="I113" s="83" t="s">
        <v>214</v>
      </c>
      <c r="J113" s="83" t="s">
        <v>77</v>
      </c>
      <c r="K113" s="83" t="s">
        <v>215</v>
      </c>
      <c r="L113" s="8"/>
      <c r="M113" s="8"/>
      <c r="N113" s="8"/>
      <c r="O113" s="8"/>
      <c r="P113" s="8"/>
      <c r="Q113" s="1"/>
      <c r="R113" s="1"/>
      <c r="S113" s="1"/>
      <c r="T113" s="1"/>
      <c r="U113" s="1"/>
      <c r="V113" s="8"/>
      <c r="W113" s="1"/>
      <c r="X113" s="1"/>
      <c r="Y113" s="8"/>
      <c r="Z113" s="8"/>
      <c r="AA113" s="8"/>
      <c r="AB113" s="8"/>
      <c r="AC113" s="8"/>
      <c r="AD113" s="8"/>
      <c r="AE113" s="8"/>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8"/>
      <c r="BW113" s="8"/>
      <c r="BX113" s="8"/>
      <c r="BY113" s="8"/>
      <c r="BZ113" s="8"/>
      <c r="CA113" s="8"/>
      <c r="CB113" s="1"/>
      <c r="CC113" s="8"/>
      <c r="CD113" s="1"/>
      <c r="CE113" s="8"/>
      <c r="CF113" s="1"/>
      <c r="CG113" s="8"/>
      <c r="CH113" s="1"/>
    </row>
    <row r="114" spans="2:86" s="211" customFormat="1" ht="16.899999999999999" thickBot="1">
      <c r="B114" s="291">
        <v>1</v>
      </c>
      <c r="C114" s="337" t="s">
        <v>102</v>
      </c>
      <c r="D114" s="338"/>
      <c r="E114" s="212" t="s">
        <v>103</v>
      </c>
      <c r="F114" s="385"/>
      <c r="G114" s="213"/>
      <c r="H114" s="86" t="str">
        <f t="shared" ref="H114:H141" si="23">AU3</f>
        <v>---</v>
      </c>
      <c r="I114" s="86" t="str">
        <f t="shared" ref="I114:I141" si="24">AS3</f>
        <v>---</v>
      </c>
      <c r="J114" s="86" t="str">
        <f t="shared" ref="J114:J141" si="25">AW3</f>
        <v>---</v>
      </c>
      <c r="K114" s="86" t="str">
        <f t="shared" ref="K114:K141" si="26">RIGHT(AX3,6)</f>
        <v>---</v>
      </c>
      <c r="L114" s="8"/>
      <c r="M114" s="8"/>
      <c r="N114" s="8"/>
      <c r="O114" s="8"/>
      <c r="P114" s="8"/>
      <c r="Q114" s="1"/>
      <c r="R114" s="1"/>
      <c r="S114" s="1"/>
      <c r="T114" s="1"/>
      <c r="U114" s="1"/>
      <c r="V114" s="8"/>
      <c r="W114" s="1"/>
      <c r="X114" s="1"/>
      <c r="Y114" s="8"/>
      <c r="Z114" s="8"/>
      <c r="AA114" s="8"/>
      <c r="AB114" s="8"/>
      <c r="AC114" s="8"/>
      <c r="AD114" s="8"/>
      <c r="AE114" s="8"/>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8"/>
      <c r="BW114" s="8"/>
      <c r="BX114" s="8"/>
      <c r="BY114" s="8"/>
      <c r="BZ114" s="8"/>
      <c r="CA114" s="8"/>
      <c r="CB114" s="1"/>
      <c r="CC114" s="8"/>
      <c r="CD114" s="1"/>
      <c r="CE114" s="8"/>
      <c r="CF114" s="1"/>
      <c r="CG114" s="8"/>
      <c r="CH114" s="1"/>
    </row>
    <row r="115" spans="2:86" s="211" customFormat="1" ht="15.6" customHeight="1" thickBot="1">
      <c r="B115" s="292"/>
      <c r="C115" s="339"/>
      <c r="D115" s="340"/>
      <c r="E115" s="212" t="s">
        <v>108</v>
      </c>
      <c r="F115" s="385"/>
      <c r="G115" s="214"/>
      <c r="H115" s="86" t="str">
        <f t="shared" si="23"/>
        <v>---</v>
      </c>
      <c r="I115" s="86" t="str">
        <f t="shared" si="24"/>
        <v>---</v>
      </c>
      <c r="J115" s="86" t="str">
        <f t="shared" si="25"/>
        <v>---</v>
      </c>
      <c r="K115" s="86" t="str">
        <f t="shared" si="26"/>
        <v>---</v>
      </c>
      <c r="L115" s="8"/>
      <c r="M115" s="8"/>
      <c r="N115" s="8"/>
      <c r="O115" s="8"/>
      <c r="P115" s="8"/>
      <c r="Q115" s="1"/>
      <c r="R115" s="1"/>
      <c r="S115" s="1"/>
      <c r="T115" s="1"/>
      <c r="U115" s="1"/>
      <c r="V115" s="8"/>
      <c r="W115" s="1"/>
      <c r="X115" s="1"/>
      <c r="Y115" s="8"/>
      <c r="Z115" s="8"/>
      <c r="AA115" s="8"/>
      <c r="AB115" s="8"/>
      <c r="AC115" s="8"/>
      <c r="AD115" s="8"/>
      <c r="AE115" s="8"/>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8"/>
      <c r="BW115" s="8"/>
      <c r="BX115" s="8"/>
      <c r="BY115" s="8"/>
      <c r="BZ115" s="8"/>
      <c r="CA115" s="8"/>
      <c r="CB115" s="1"/>
      <c r="CC115" s="8"/>
      <c r="CD115" s="1"/>
      <c r="CE115" s="8"/>
      <c r="CF115" s="1"/>
      <c r="CG115" s="8"/>
      <c r="CH115" s="1"/>
    </row>
    <row r="116" spans="2:86" s="211" customFormat="1" ht="15.6" customHeight="1" thickBot="1">
      <c r="B116" s="292"/>
      <c r="C116" s="337" t="s">
        <v>231</v>
      </c>
      <c r="D116" s="338"/>
      <c r="E116" s="212" t="s">
        <v>111</v>
      </c>
      <c r="F116" s="385"/>
      <c r="G116" s="214"/>
      <c r="H116" s="86" t="str">
        <f t="shared" si="23"/>
        <v>---</v>
      </c>
      <c r="I116" s="86" t="str">
        <f t="shared" si="24"/>
        <v>---</v>
      </c>
      <c r="J116" s="86" t="str">
        <f t="shared" si="25"/>
        <v>---</v>
      </c>
      <c r="K116" s="86" t="str">
        <f t="shared" si="26"/>
        <v>---</v>
      </c>
      <c r="L116" s="8"/>
      <c r="M116" s="8"/>
      <c r="N116" s="8"/>
      <c r="O116" s="8"/>
      <c r="P116" s="8"/>
      <c r="Q116" s="1"/>
      <c r="R116" s="1"/>
      <c r="S116" s="1"/>
      <c r="T116" s="1"/>
      <c r="U116" s="1"/>
      <c r="V116" s="8"/>
      <c r="W116" s="1"/>
      <c r="X116" s="1"/>
      <c r="Y116" s="8"/>
      <c r="Z116" s="8"/>
      <c r="AA116" s="8"/>
      <c r="AB116" s="8"/>
      <c r="AC116" s="8"/>
      <c r="AD116" s="8"/>
      <c r="AE116" s="8"/>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8"/>
      <c r="BW116" s="8"/>
      <c r="BX116" s="8"/>
      <c r="BY116" s="8"/>
      <c r="BZ116" s="8"/>
      <c r="CA116" s="8"/>
      <c r="CB116" s="1"/>
      <c r="CC116" s="8"/>
      <c r="CD116" s="1"/>
      <c r="CE116" s="8"/>
      <c r="CF116" s="1"/>
      <c r="CG116" s="8"/>
      <c r="CH116" s="1"/>
    </row>
    <row r="117" spans="2:86" s="211" customFormat="1" ht="15.6" customHeight="1" thickBot="1">
      <c r="B117" s="292"/>
      <c r="C117" s="339"/>
      <c r="D117" s="340"/>
      <c r="E117" s="212" t="s">
        <v>114</v>
      </c>
      <c r="F117" s="385"/>
      <c r="G117" s="214"/>
      <c r="H117" s="86" t="str">
        <f t="shared" si="23"/>
        <v>---</v>
      </c>
      <c r="I117" s="86" t="str">
        <f t="shared" si="24"/>
        <v>---</v>
      </c>
      <c r="J117" s="86" t="str">
        <f t="shared" si="25"/>
        <v>---</v>
      </c>
      <c r="K117" s="86" t="str">
        <f t="shared" si="26"/>
        <v>---</v>
      </c>
      <c r="L117" s="8"/>
      <c r="M117" s="8"/>
      <c r="N117" s="8"/>
      <c r="O117" s="8"/>
      <c r="P117" s="8"/>
      <c r="Q117" s="1"/>
      <c r="R117" s="1"/>
      <c r="S117" s="1"/>
      <c r="T117" s="1"/>
      <c r="U117" s="1"/>
      <c r="V117" s="8"/>
      <c r="W117" s="1"/>
      <c r="X117" s="1"/>
      <c r="Y117" s="8"/>
      <c r="Z117" s="8"/>
      <c r="AA117" s="8"/>
      <c r="AB117" s="8"/>
      <c r="AC117" s="8"/>
      <c r="AD117" s="8"/>
      <c r="AE117" s="8"/>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8"/>
      <c r="BW117" s="8"/>
      <c r="BX117" s="8"/>
      <c r="BY117" s="8"/>
      <c r="BZ117" s="8"/>
      <c r="CA117" s="8"/>
      <c r="CB117" s="1"/>
      <c r="CC117" s="8"/>
      <c r="CD117" s="1"/>
      <c r="CE117" s="8"/>
      <c r="CF117" s="1"/>
      <c r="CG117" s="8"/>
      <c r="CH117" s="1"/>
    </row>
    <row r="118" spans="2:86" s="211" customFormat="1" ht="15.6" customHeight="1" thickBot="1">
      <c r="B118" s="292"/>
      <c r="C118" s="339"/>
      <c r="D118" s="340"/>
      <c r="E118" s="212" t="s">
        <v>116</v>
      </c>
      <c r="F118" s="385"/>
      <c r="G118" s="214"/>
      <c r="H118" s="86" t="str">
        <f t="shared" si="23"/>
        <v>---</v>
      </c>
      <c r="I118" s="86" t="str">
        <f t="shared" si="24"/>
        <v>---</v>
      </c>
      <c r="J118" s="86" t="str">
        <f t="shared" si="25"/>
        <v>---</v>
      </c>
      <c r="K118" s="86" t="str">
        <f t="shared" si="26"/>
        <v>---</v>
      </c>
      <c r="L118" s="8"/>
      <c r="M118" s="8"/>
      <c r="N118" s="8"/>
      <c r="O118" s="8"/>
      <c r="P118" s="8"/>
      <c r="Q118" s="1"/>
      <c r="R118" s="1"/>
      <c r="S118" s="1"/>
      <c r="T118" s="1"/>
      <c r="U118" s="1"/>
      <c r="V118" s="8"/>
      <c r="W118" s="1"/>
      <c r="X118" s="1"/>
      <c r="Y118" s="8"/>
      <c r="Z118" s="8"/>
      <c r="AA118" s="8"/>
      <c r="AB118" s="8"/>
      <c r="AC118" s="8"/>
      <c r="AD118" s="8"/>
      <c r="AE118" s="8"/>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8"/>
      <c r="BW118" s="8"/>
      <c r="BX118" s="8"/>
      <c r="BY118" s="8"/>
      <c r="BZ118" s="8"/>
      <c r="CA118" s="8"/>
      <c r="CB118" s="1"/>
      <c r="CC118" s="8"/>
      <c r="CD118" s="1"/>
      <c r="CE118" s="8"/>
      <c r="CF118" s="1"/>
      <c r="CG118" s="8"/>
      <c r="CH118" s="1"/>
    </row>
    <row r="119" spans="2:86" s="211" customFormat="1" ht="15.6" customHeight="1" thickBot="1">
      <c r="B119" s="292"/>
      <c r="C119" s="341"/>
      <c r="D119" s="342"/>
      <c r="E119" s="212" t="s">
        <v>118</v>
      </c>
      <c r="F119" s="385"/>
      <c r="G119" s="214"/>
      <c r="H119" s="86" t="str">
        <f t="shared" si="23"/>
        <v>---</v>
      </c>
      <c r="I119" s="86" t="str">
        <f t="shared" si="24"/>
        <v>---</v>
      </c>
      <c r="J119" s="86" t="str">
        <f t="shared" si="25"/>
        <v>---</v>
      </c>
      <c r="K119" s="86" t="str">
        <f t="shared" si="26"/>
        <v>---</v>
      </c>
      <c r="L119" s="8"/>
      <c r="M119" s="8"/>
      <c r="N119" s="8"/>
      <c r="O119" s="8"/>
      <c r="P119" s="8"/>
      <c r="Q119" s="1"/>
      <c r="R119" s="1"/>
      <c r="S119" s="1"/>
      <c r="T119" s="1"/>
      <c r="U119" s="1"/>
      <c r="V119" s="8"/>
      <c r="W119" s="1"/>
      <c r="X119" s="1"/>
      <c r="Y119" s="8"/>
      <c r="Z119" s="8"/>
      <c r="AA119" s="8"/>
      <c r="AB119" s="8"/>
      <c r="AC119" s="8"/>
      <c r="AD119" s="8"/>
      <c r="AE119" s="8"/>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8"/>
      <c r="BW119" s="8"/>
      <c r="BX119" s="8"/>
      <c r="BY119" s="8"/>
      <c r="BZ119" s="8"/>
      <c r="CA119" s="8"/>
      <c r="CB119" s="1"/>
      <c r="CC119" s="8"/>
      <c r="CD119" s="1"/>
      <c r="CE119" s="8"/>
      <c r="CF119" s="1"/>
      <c r="CG119" s="8"/>
      <c r="CH119" s="1"/>
    </row>
    <row r="120" spans="2:86" s="211" customFormat="1" ht="15.6" customHeight="1" thickBot="1">
      <c r="B120" s="292"/>
      <c r="C120" s="339" t="s">
        <v>232</v>
      </c>
      <c r="D120" s="340"/>
      <c r="E120" s="212" t="s">
        <v>233</v>
      </c>
      <c r="F120" s="385"/>
      <c r="G120" s="214"/>
      <c r="H120" s="86" t="str">
        <f t="shared" si="23"/>
        <v>---</v>
      </c>
      <c r="I120" s="86" t="str">
        <f t="shared" si="24"/>
        <v>---</v>
      </c>
      <c r="J120" s="86" t="str">
        <f t="shared" si="25"/>
        <v>---</v>
      </c>
      <c r="K120" s="86" t="str">
        <f t="shared" si="26"/>
        <v>---</v>
      </c>
      <c r="L120" s="8"/>
      <c r="M120" s="8"/>
      <c r="N120" s="8"/>
      <c r="O120" s="8"/>
      <c r="P120" s="8"/>
      <c r="Q120" s="1"/>
      <c r="R120" s="1"/>
      <c r="S120" s="1"/>
      <c r="T120" s="1"/>
      <c r="U120" s="1"/>
      <c r="V120" s="8"/>
      <c r="W120" s="1"/>
      <c r="X120" s="1"/>
      <c r="Y120" s="8"/>
      <c r="Z120" s="8"/>
      <c r="AA120" s="8"/>
      <c r="AB120" s="8"/>
      <c r="AC120" s="8"/>
      <c r="AD120" s="8"/>
      <c r="AE120" s="8"/>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8"/>
      <c r="BW120" s="8"/>
      <c r="BX120" s="8"/>
      <c r="BY120" s="8"/>
      <c r="BZ120" s="8"/>
      <c r="CA120" s="8"/>
      <c r="CB120" s="1"/>
      <c r="CC120" s="8"/>
      <c r="CD120" s="1"/>
      <c r="CE120" s="8"/>
      <c r="CF120" s="1"/>
      <c r="CG120" s="8"/>
      <c r="CH120" s="1"/>
    </row>
    <row r="121" spans="2:86" s="211" customFormat="1" ht="15.6" customHeight="1" thickBot="1">
      <c r="B121" s="292"/>
      <c r="C121" s="339"/>
      <c r="D121" s="340"/>
      <c r="E121" s="212" t="s">
        <v>235</v>
      </c>
      <c r="F121" s="385"/>
      <c r="G121" s="214"/>
      <c r="H121" s="86" t="str">
        <f t="shared" si="23"/>
        <v>---</v>
      </c>
      <c r="I121" s="86" t="str">
        <f t="shared" si="24"/>
        <v>---</v>
      </c>
      <c r="J121" s="86" t="str">
        <f t="shared" si="25"/>
        <v>---</v>
      </c>
      <c r="K121" s="86" t="str">
        <f t="shared" si="26"/>
        <v>---</v>
      </c>
      <c r="L121" s="8"/>
      <c r="M121" s="8"/>
      <c r="N121" s="8"/>
      <c r="O121" s="8"/>
      <c r="P121" s="8"/>
      <c r="Q121" s="1"/>
      <c r="R121" s="1"/>
      <c r="S121" s="1"/>
      <c r="T121" s="1"/>
      <c r="U121" s="1"/>
      <c r="V121" s="8"/>
      <c r="W121" s="1"/>
      <c r="X121" s="1"/>
      <c r="Y121" s="8"/>
      <c r="Z121" s="8"/>
      <c r="AA121" s="8"/>
      <c r="AB121" s="8"/>
      <c r="AC121" s="8"/>
      <c r="AD121" s="8"/>
      <c r="AE121" s="8"/>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8"/>
      <c r="BW121" s="8"/>
      <c r="BX121" s="8"/>
      <c r="BY121" s="8"/>
      <c r="BZ121" s="8"/>
      <c r="CA121" s="8"/>
      <c r="CB121" s="1"/>
      <c r="CC121" s="8"/>
      <c r="CD121" s="1"/>
      <c r="CE121" s="8"/>
      <c r="CF121" s="1"/>
      <c r="CG121" s="8"/>
      <c r="CH121" s="1"/>
    </row>
    <row r="122" spans="2:86" s="211" customFormat="1" ht="15.6" customHeight="1" thickBot="1">
      <c r="B122" s="293"/>
      <c r="C122" s="341"/>
      <c r="D122" s="342"/>
      <c r="E122" s="212" t="s">
        <v>237</v>
      </c>
      <c r="F122" s="385"/>
      <c r="G122" s="214"/>
      <c r="H122" s="86" t="str">
        <f t="shared" si="23"/>
        <v>---</v>
      </c>
      <c r="I122" s="86" t="str">
        <f t="shared" si="24"/>
        <v>---</v>
      </c>
      <c r="J122" s="86" t="str">
        <f t="shared" si="25"/>
        <v>---</v>
      </c>
      <c r="K122" s="86" t="str">
        <f t="shared" si="26"/>
        <v>---</v>
      </c>
      <c r="L122" s="8"/>
      <c r="M122" s="8"/>
      <c r="N122" s="8"/>
      <c r="O122" s="8"/>
      <c r="P122" s="8"/>
      <c r="Q122" s="1"/>
      <c r="R122" s="1"/>
      <c r="S122" s="1"/>
      <c r="T122" s="1"/>
      <c r="U122" s="1"/>
      <c r="V122" s="8"/>
      <c r="W122" s="1"/>
      <c r="X122" s="1"/>
      <c r="Y122" s="8"/>
      <c r="Z122" s="8"/>
      <c r="AA122" s="8"/>
      <c r="AB122" s="8"/>
      <c r="AC122" s="8"/>
      <c r="AD122" s="8"/>
      <c r="AE122" s="8"/>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8"/>
      <c r="BW122" s="8"/>
      <c r="BX122" s="8"/>
      <c r="BY122" s="8"/>
      <c r="BZ122" s="8"/>
      <c r="CA122" s="8"/>
      <c r="CB122" s="1"/>
      <c r="CC122" s="8"/>
      <c r="CD122" s="1"/>
      <c r="CE122" s="8"/>
      <c r="CF122" s="1"/>
      <c r="CG122" s="8"/>
      <c r="CH122" s="1"/>
    </row>
    <row r="123" spans="2:86" s="211" customFormat="1" ht="15.6" customHeight="1" thickBot="1">
      <c r="B123" s="292">
        <v>2</v>
      </c>
      <c r="C123" s="386" t="s">
        <v>120</v>
      </c>
      <c r="D123" s="387"/>
      <c r="E123" s="212" t="s">
        <v>121</v>
      </c>
      <c r="F123" s="388"/>
      <c r="G123" s="214"/>
      <c r="H123" s="86" t="str">
        <f t="shared" si="23"/>
        <v>---</v>
      </c>
      <c r="I123" s="86" t="str">
        <f t="shared" si="24"/>
        <v>---</v>
      </c>
      <c r="J123" s="86" t="str">
        <f t="shared" si="25"/>
        <v>---</v>
      </c>
      <c r="K123" s="86" t="str">
        <f t="shared" si="26"/>
        <v>---</v>
      </c>
      <c r="L123" s="8"/>
      <c r="M123" s="8"/>
      <c r="N123" s="8"/>
      <c r="O123" s="8"/>
      <c r="P123" s="8"/>
      <c r="Q123" s="1"/>
      <c r="R123" s="1"/>
      <c r="S123" s="1"/>
      <c r="T123" s="1"/>
      <c r="U123" s="1"/>
      <c r="V123" s="8"/>
      <c r="W123" s="1"/>
      <c r="X123" s="1"/>
      <c r="Y123" s="8"/>
      <c r="Z123" s="8"/>
      <c r="AA123" s="8"/>
      <c r="AB123" s="8"/>
      <c r="AC123" s="8"/>
      <c r="AD123" s="8"/>
      <c r="AE123" s="8"/>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8"/>
      <c r="BW123" s="8"/>
      <c r="BX123" s="8"/>
      <c r="BY123" s="8"/>
      <c r="BZ123" s="8"/>
      <c r="CA123" s="8"/>
      <c r="CB123" s="1"/>
      <c r="CC123" s="8"/>
      <c r="CD123" s="1"/>
      <c r="CE123" s="8"/>
      <c r="CF123" s="1"/>
      <c r="CG123" s="8"/>
      <c r="CH123" s="1"/>
    </row>
    <row r="124" spans="2:86" s="211" customFormat="1" ht="15.6" customHeight="1" thickBot="1">
      <c r="B124" s="292"/>
      <c r="C124" s="386"/>
      <c r="D124" s="387"/>
      <c r="E124" s="212" t="s">
        <v>240</v>
      </c>
      <c r="F124" s="388"/>
      <c r="G124" s="214"/>
      <c r="H124" s="86" t="str">
        <f t="shared" si="23"/>
        <v>---</v>
      </c>
      <c r="I124" s="86" t="str">
        <f t="shared" si="24"/>
        <v>---</v>
      </c>
      <c r="J124" s="86" t="str">
        <f t="shared" si="25"/>
        <v>---</v>
      </c>
      <c r="K124" s="86" t="str">
        <f t="shared" si="26"/>
        <v>---</v>
      </c>
      <c r="L124" s="8"/>
      <c r="M124" s="8"/>
      <c r="N124" s="8"/>
      <c r="O124" s="8"/>
      <c r="P124" s="8"/>
      <c r="Q124" s="1"/>
      <c r="R124" s="1"/>
      <c r="S124" s="1"/>
      <c r="T124" s="1"/>
      <c r="U124" s="1"/>
      <c r="V124" s="8"/>
      <c r="W124" s="1"/>
      <c r="X124" s="1"/>
      <c r="Y124" s="8"/>
      <c r="Z124" s="8"/>
      <c r="AA124" s="8"/>
      <c r="AB124" s="8"/>
      <c r="AC124" s="8"/>
      <c r="AD124" s="8"/>
      <c r="AE124" s="8"/>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8"/>
      <c r="BW124" s="8"/>
      <c r="BX124" s="8"/>
      <c r="BY124" s="8"/>
      <c r="BZ124" s="8"/>
      <c r="CA124" s="8"/>
      <c r="CB124" s="1"/>
      <c r="CC124" s="8"/>
      <c r="CD124" s="1"/>
      <c r="CE124" s="8"/>
      <c r="CF124" s="1"/>
      <c r="CG124" s="8"/>
      <c r="CH124" s="1"/>
    </row>
    <row r="125" spans="2:86" s="211" customFormat="1" ht="15.6" customHeight="1" thickBot="1">
      <c r="B125" s="292"/>
      <c r="C125" s="386"/>
      <c r="D125" s="387"/>
      <c r="E125" s="212" t="s">
        <v>125</v>
      </c>
      <c r="F125" s="388"/>
      <c r="G125" s="214"/>
      <c r="H125" s="86" t="str">
        <f t="shared" si="23"/>
        <v>---</v>
      </c>
      <c r="I125" s="86" t="str">
        <f t="shared" si="24"/>
        <v>---</v>
      </c>
      <c r="J125" s="86" t="str">
        <f t="shared" si="25"/>
        <v>---</v>
      </c>
      <c r="K125" s="86" t="str">
        <f t="shared" si="26"/>
        <v>---</v>
      </c>
      <c r="L125" s="8"/>
      <c r="M125" s="8"/>
      <c r="N125" s="8"/>
      <c r="O125" s="8"/>
      <c r="P125" s="8"/>
      <c r="Q125" s="1"/>
      <c r="R125" s="1"/>
      <c r="S125" s="1"/>
      <c r="T125" s="1"/>
      <c r="U125" s="1"/>
      <c r="V125" s="8"/>
      <c r="W125" s="1"/>
      <c r="X125" s="1"/>
      <c r="Y125" s="8"/>
      <c r="Z125" s="8"/>
      <c r="AA125" s="8"/>
      <c r="AB125" s="8"/>
      <c r="AC125" s="8"/>
      <c r="AD125" s="8"/>
      <c r="AE125" s="8"/>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8"/>
      <c r="BW125" s="8"/>
      <c r="BX125" s="8"/>
      <c r="BY125" s="8"/>
      <c r="BZ125" s="8"/>
      <c r="CA125" s="8"/>
      <c r="CB125" s="1"/>
      <c r="CC125" s="8"/>
      <c r="CD125" s="1"/>
      <c r="CE125" s="8"/>
      <c r="CF125" s="1"/>
      <c r="CG125" s="8"/>
      <c r="CH125" s="1"/>
    </row>
    <row r="126" spans="2:86" s="211" customFormat="1" ht="15.6" customHeight="1" thickBot="1">
      <c r="B126" s="292"/>
      <c r="C126" s="386" t="s">
        <v>127</v>
      </c>
      <c r="D126" s="387"/>
      <c r="E126" s="212" t="s">
        <v>128</v>
      </c>
      <c r="F126" s="388"/>
      <c r="G126" s="214"/>
      <c r="H126" s="86" t="str">
        <f t="shared" si="23"/>
        <v>---</v>
      </c>
      <c r="I126" s="86" t="str">
        <f t="shared" si="24"/>
        <v>---</v>
      </c>
      <c r="J126" s="86" t="str">
        <f t="shared" si="25"/>
        <v>---</v>
      </c>
      <c r="K126" s="86" t="str">
        <f t="shared" si="26"/>
        <v>---</v>
      </c>
      <c r="L126" s="8"/>
      <c r="M126" s="8"/>
      <c r="N126" s="8"/>
      <c r="O126" s="8"/>
      <c r="P126" s="8"/>
      <c r="Q126" s="1"/>
      <c r="R126" s="1"/>
      <c r="S126" s="1"/>
      <c r="T126" s="1"/>
      <c r="U126" s="1"/>
      <c r="V126" s="8"/>
      <c r="W126" s="1"/>
      <c r="X126" s="1"/>
      <c r="Y126" s="8"/>
      <c r="Z126" s="8"/>
      <c r="AA126" s="8"/>
      <c r="AB126" s="8"/>
      <c r="AC126" s="8"/>
      <c r="AD126" s="8"/>
      <c r="AE126" s="8"/>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8"/>
      <c r="BW126" s="8"/>
      <c r="BX126" s="8"/>
      <c r="BY126" s="8"/>
      <c r="BZ126" s="8"/>
      <c r="CA126" s="8"/>
      <c r="CB126" s="1"/>
      <c r="CC126" s="8"/>
      <c r="CD126" s="1"/>
      <c r="CE126" s="8"/>
      <c r="CF126" s="1"/>
      <c r="CG126" s="8"/>
      <c r="CH126" s="1"/>
    </row>
    <row r="127" spans="2:86" s="211" customFormat="1" ht="17.25" customHeight="1" thickBot="1">
      <c r="B127" s="292"/>
      <c r="C127" s="386"/>
      <c r="D127" s="387"/>
      <c r="E127" s="212" t="s">
        <v>130</v>
      </c>
      <c r="F127" s="388"/>
      <c r="G127" s="214"/>
      <c r="H127" s="86" t="str">
        <f t="shared" si="23"/>
        <v>---</v>
      </c>
      <c r="I127" s="86" t="str">
        <f t="shared" si="24"/>
        <v>---</v>
      </c>
      <c r="J127" s="86" t="str">
        <f t="shared" si="25"/>
        <v>---</v>
      </c>
      <c r="K127" s="86" t="str">
        <f t="shared" si="26"/>
        <v>---</v>
      </c>
      <c r="L127" s="8"/>
      <c r="M127" s="8"/>
      <c r="N127" s="8"/>
      <c r="O127" s="8"/>
      <c r="P127" s="8"/>
      <c r="Q127" s="1"/>
      <c r="R127" s="1"/>
      <c r="S127" s="1"/>
      <c r="T127" s="1"/>
      <c r="U127" s="1"/>
      <c r="V127" s="8"/>
      <c r="W127" s="1"/>
      <c r="X127" s="1"/>
      <c r="Y127" s="8"/>
      <c r="Z127" s="8"/>
      <c r="AA127" s="8"/>
      <c r="AB127" s="8"/>
      <c r="AC127" s="8"/>
      <c r="AD127" s="8"/>
      <c r="AE127" s="8"/>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8"/>
      <c r="BW127" s="8"/>
      <c r="BX127" s="8"/>
      <c r="BY127" s="8"/>
      <c r="BZ127" s="8"/>
      <c r="CA127" s="8"/>
      <c r="CB127" s="1"/>
      <c r="CC127" s="8"/>
      <c r="CD127" s="1"/>
      <c r="CE127" s="8"/>
      <c r="CF127" s="1"/>
      <c r="CG127" s="8"/>
      <c r="CH127" s="1"/>
    </row>
    <row r="128" spans="2:86" s="211" customFormat="1" ht="15.6" customHeight="1" thickBot="1">
      <c r="B128" s="292"/>
      <c r="C128" s="386"/>
      <c r="D128" s="387"/>
      <c r="E128" s="212" t="s">
        <v>132</v>
      </c>
      <c r="F128" s="388"/>
      <c r="G128" s="214"/>
      <c r="H128" s="86" t="str">
        <f t="shared" si="23"/>
        <v>---</v>
      </c>
      <c r="I128" s="86" t="str">
        <f t="shared" si="24"/>
        <v>---</v>
      </c>
      <c r="J128" s="86" t="str">
        <f t="shared" si="25"/>
        <v>---</v>
      </c>
      <c r="K128" s="86" t="str">
        <f t="shared" si="26"/>
        <v>---</v>
      </c>
      <c r="L128" s="8"/>
      <c r="M128" s="8"/>
      <c r="N128" s="8"/>
      <c r="O128" s="8"/>
      <c r="P128" s="8"/>
      <c r="Q128" s="1"/>
      <c r="R128" s="1"/>
      <c r="S128" s="1"/>
      <c r="T128" s="1"/>
      <c r="U128" s="1"/>
      <c r="V128" s="8"/>
      <c r="W128" s="1"/>
      <c r="X128" s="1"/>
      <c r="Y128" s="8"/>
      <c r="Z128" s="8"/>
      <c r="AA128" s="8"/>
      <c r="AB128" s="8"/>
      <c r="AC128" s="8"/>
      <c r="AD128" s="8"/>
      <c r="AE128" s="8"/>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8"/>
      <c r="BW128" s="8"/>
      <c r="BX128" s="8"/>
      <c r="BY128" s="8"/>
      <c r="BZ128" s="8"/>
      <c r="CA128" s="8"/>
      <c r="CB128" s="1"/>
      <c r="CC128" s="8"/>
      <c r="CD128" s="1"/>
      <c r="CE128" s="8"/>
      <c r="CF128" s="1"/>
      <c r="CG128" s="8"/>
      <c r="CH128" s="1"/>
    </row>
    <row r="129" spans="2:86" s="211" customFormat="1" ht="15.6" customHeight="1" thickBot="1">
      <c r="B129" s="292"/>
      <c r="C129" s="386" t="s">
        <v>134</v>
      </c>
      <c r="D129" s="387"/>
      <c r="E129" s="212" t="s">
        <v>135</v>
      </c>
      <c r="F129" s="388"/>
      <c r="G129" s="214"/>
      <c r="H129" s="86" t="str">
        <f t="shared" si="23"/>
        <v>---</v>
      </c>
      <c r="I129" s="86" t="str">
        <f t="shared" si="24"/>
        <v>---</v>
      </c>
      <c r="J129" s="86" t="str">
        <f t="shared" si="25"/>
        <v>---</v>
      </c>
      <c r="K129" s="86" t="str">
        <f t="shared" si="26"/>
        <v>---</v>
      </c>
      <c r="L129" s="8"/>
      <c r="M129" s="8"/>
      <c r="N129" s="8"/>
      <c r="O129" s="8"/>
      <c r="P129" s="8"/>
      <c r="Q129" s="1"/>
      <c r="R129" s="1"/>
      <c r="S129" s="1"/>
      <c r="T129" s="1"/>
      <c r="U129" s="1"/>
      <c r="V129" s="8"/>
      <c r="W129" s="1"/>
      <c r="X129" s="1"/>
      <c r="Y129" s="8"/>
      <c r="Z129" s="8"/>
      <c r="AA129" s="8"/>
      <c r="AB129" s="8"/>
      <c r="AC129" s="8"/>
      <c r="AD129" s="8"/>
      <c r="AE129" s="8"/>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8"/>
      <c r="BW129" s="8"/>
      <c r="BX129" s="8"/>
      <c r="BY129" s="8"/>
      <c r="BZ129" s="8"/>
      <c r="CA129" s="8"/>
      <c r="CB129" s="1"/>
      <c r="CC129" s="8"/>
      <c r="CD129" s="1"/>
      <c r="CE129" s="8"/>
      <c r="CF129" s="1"/>
      <c r="CG129" s="8"/>
      <c r="CH129" s="1"/>
    </row>
    <row r="130" spans="2:86" s="211" customFormat="1" ht="15.6" customHeight="1" thickBot="1">
      <c r="B130" s="292"/>
      <c r="C130" s="386"/>
      <c r="D130" s="387"/>
      <c r="E130" s="212" t="s">
        <v>137</v>
      </c>
      <c r="F130" s="388"/>
      <c r="G130" s="214"/>
      <c r="H130" s="86" t="str">
        <f t="shared" si="23"/>
        <v>---</v>
      </c>
      <c r="I130" s="86" t="str">
        <f t="shared" si="24"/>
        <v>---</v>
      </c>
      <c r="J130" s="86" t="str">
        <f t="shared" si="25"/>
        <v>---</v>
      </c>
      <c r="K130" s="86" t="str">
        <f t="shared" si="26"/>
        <v>---</v>
      </c>
      <c r="L130" s="8"/>
      <c r="M130" s="8"/>
      <c r="N130" s="8"/>
      <c r="O130" s="8"/>
      <c r="P130" s="8"/>
      <c r="Q130" s="1"/>
      <c r="R130" s="1"/>
      <c r="S130" s="1"/>
      <c r="T130" s="1"/>
      <c r="U130" s="1"/>
      <c r="V130" s="8"/>
      <c r="W130" s="1"/>
      <c r="X130" s="1"/>
      <c r="Y130" s="8"/>
      <c r="Z130" s="8"/>
      <c r="AA130" s="8"/>
      <c r="AB130" s="8"/>
      <c r="AC130" s="8"/>
      <c r="AD130" s="8"/>
      <c r="AE130" s="8"/>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8"/>
      <c r="BW130" s="8"/>
      <c r="BX130" s="8"/>
      <c r="BY130" s="8"/>
      <c r="BZ130" s="8"/>
      <c r="CA130" s="8"/>
      <c r="CB130" s="1"/>
      <c r="CC130" s="8"/>
      <c r="CD130" s="1"/>
      <c r="CE130" s="8"/>
      <c r="CF130" s="1"/>
      <c r="CG130" s="8"/>
      <c r="CH130" s="1"/>
    </row>
    <row r="131" spans="2:86" s="211" customFormat="1" ht="15.6" customHeight="1" thickBot="1">
      <c r="B131" s="292"/>
      <c r="C131" s="386"/>
      <c r="D131" s="387"/>
      <c r="E131" s="212" t="s">
        <v>139</v>
      </c>
      <c r="F131" s="388"/>
      <c r="G131" s="214"/>
      <c r="H131" s="86" t="str">
        <f t="shared" si="23"/>
        <v>---</v>
      </c>
      <c r="I131" s="86" t="str">
        <f t="shared" si="24"/>
        <v>---</v>
      </c>
      <c r="J131" s="86" t="str">
        <f t="shared" si="25"/>
        <v>---</v>
      </c>
      <c r="K131" s="86" t="str">
        <f t="shared" si="26"/>
        <v>---</v>
      </c>
      <c r="L131" s="8"/>
      <c r="M131" s="8"/>
      <c r="N131" s="8"/>
      <c r="O131" s="8"/>
      <c r="P131" s="8"/>
      <c r="Q131" s="1"/>
      <c r="R131" s="1"/>
      <c r="S131" s="1"/>
      <c r="T131" s="1"/>
      <c r="U131" s="1"/>
      <c r="V131" s="8"/>
      <c r="W131" s="1"/>
      <c r="X131" s="1"/>
      <c r="Y131" s="8"/>
      <c r="Z131" s="8"/>
      <c r="AA131" s="8"/>
      <c r="AB131" s="8"/>
      <c r="AC131" s="8"/>
      <c r="AD131" s="8"/>
      <c r="AE131" s="8"/>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8"/>
      <c r="BW131" s="8"/>
      <c r="BX131" s="8"/>
      <c r="BY131" s="8"/>
      <c r="BZ131" s="8"/>
      <c r="CA131" s="8"/>
      <c r="CB131" s="1"/>
      <c r="CC131" s="8"/>
      <c r="CD131" s="1"/>
      <c r="CE131" s="8"/>
      <c r="CF131" s="1"/>
      <c r="CG131" s="8"/>
      <c r="CH131" s="1"/>
    </row>
    <row r="132" spans="2:86" s="211" customFormat="1" ht="15.6" customHeight="1" thickBot="1">
      <c r="B132" s="292"/>
      <c r="C132" s="386" t="s">
        <v>141</v>
      </c>
      <c r="D132" s="387"/>
      <c r="E132" s="212" t="s">
        <v>142</v>
      </c>
      <c r="F132" s="388"/>
      <c r="G132" s="214"/>
      <c r="H132" s="86" t="str">
        <f t="shared" si="23"/>
        <v>---</v>
      </c>
      <c r="I132" s="86" t="str">
        <f t="shared" si="24"/>
        <v>---</v>
      </c>
      <c r="J132" s="86" t="str">
        <f t="shared" si="25"/>
        <v>---</v>
      </c>
      <c r="K132" s="86" t="str">
        <f t="shared" si="26"/>
        <v>---</v>
      </c>
      <c r="L132" s="8"/>
      <c r="M132" s="8"/>
      <c r="N132" s="8"/>
      <c r="O132" s="8"/>
      <c r="P132" s="8"/>
      <c r="Q132" s="1"/>
      <c r="R132" s="1"/>
      <c r="S132" s="1"/>
      <c r="T132" s="1"/>
      <c r="U132" s="1"/>
      <c r="V132" s="8"/>
      <c r="W132" s="1"/>
      <c r="X132" s="1"/>
      <c r="Y132" s="8"/>
      <c r="Z132" s="8"/>
      <c r="AA132" s="8"/>
      <c r="AB132" s="8"/>
      <c r="AC132" s="8"/>
      <c r="AD132" s="8"/>
      <c r="AE132" s="8"/>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8"/>
      <c r="BW132" s="8"/>
      <c r="BX132" s="8"/>
      <c r="BY132" s="8"/>
      <c r="BZ132" s="8"/>
      <c r="CA132" s="8"/>
      <c r="CB132" s="1"/>
      <c r="CC132" s="8"/>
      <c r="CD132" s="1"/>
      <c r="CE132" s="8"/>
      <c r="CF132" s="1"/>
      <c r="CG132" s="8"/>
      <c r="CH132" s="1"/>
    </row>
    <row r="133" spans="2:86" s="211" customFormat="1" ht="15.6" customHeight="1" thickBot="1">
      <c r="B133" s="292"/>
      <c r="C133" s="386"/>
      <c r="D133" s="387"/>
      <c r="E133" s="212" t="s">
        <v>144</v>
      </c>
      <c r="F133" s="388"/>
      <c r="G133" s="214"/>
      <c r="H133" s="86" t="str">
        <f t="shared" si="23"/>
        <v>---</v>
      </c>
      <c r="I133" s="86" t="str">
        <f t="shared" si="24"/>
        <v>---</v>
      </c>
      <c r="J133" s="86" t="str">
        <f t="shared" si="25"/>
        <v>---</v>
      </c>
      <c r="K133" s="86" t="str">
        <f t="shared" si="26"/>
        <v>---</v>
      </c>
      <c r="L133" s="8"/>
      <c r="M133" s="8"/>
      <c r="N133" s="8"/>
      <c r="O133" s="8"/>
      <c r="P133" s="8"/>
      <c r="Q133" s="1"/>
      <c r="R133" s="1"/>
      <c r="S133" s="1"/>
      <c r="T133" s="1"/>
      <c r="U133" s="1"/>
      <c r="V133" s="8"/>
      <c r="W133" s="1"/>
      <c r="X133" s="1"/>
      <c r="Y133" s="8"/>
      <c r="Z133" s="8"/>
      <c r="AA133" s="8"/>
      <c r="AB133" s="8"/>
      <c r="AC133" s="8"/>
      <c r="AD133" s="8"/>
      <c r="AE133" s="8"/>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8"/>
      <c r="BW133" s="8"/>
      <c r="BX133" s="8"/>
      <c r="BY133" s="8"/>
      <c r="BZ133" s="8"/>
      <c r="CA133" s="8"/>
      <c r="CB133" s="1"/>
      <c r="CC133" s="8"/>
      <c r="CD133" s="1"/>
      <c r="CE133" s="8"/>
      <c r="CF133" s="1"/>
      <c r="CG133" s="8"/>
      <c r="CH133" s="1"/>
    </row>
    <row r="134" spans="2:86" s="211" customFormat="1" ht="15.6" customHeight="1" thickBot="1">
      <c r="B134" s="293"/>
      <c r="C134" s="386"/>
      <c r="D134" s="387"/>
      <c r="E134" s="212" t="s">
        <v>146</v>
      </c>
      <c r="F134" s="388"/>
      <c r="G134" s="214"/>
      <c r="H134" s="86" t="str">
        <f t="shared" si="23"/>
        <v>---</v>
      </c>
      <c r="I134" s="86" t="str">
        <f t="shared" si="24"/>
        <v>---</v>
      </c>
      <c r="J134" s="86" t="str">
        <f t="shared" si="25"/>
        <v>---</v>
      </c>
      <c r="K134" s="86" t="str">
        <f t="shared" si="26"/>
        <v>---</v>
      </c>
      <c r="L134" s="8"/>
      <c r="M134" s="8"/>
      <c r="N134" s="8"/>
      <c r="O134" s="8"/>
      <c r="P134" s="8"/>
      <c r="Q134" s="1"/>
      <c r="R134" s="1"/>
      <c r="S134" s="1"/>
      <c r="T134" s="1"/>
      <c r="U134" s="1"/>
      <c r="V134" s="8"/>
      <c r="W134" s="1"/>
      <c r="X134" s="1"/>
      <c r="Y134" s="8"/>
      <c r="Z134" s="8"/>
      <c r="AA134" s="8"/>
      <c r="AB134" s="8"/>
      <c r="AC134" s="8"/>
      <c r="AD134" s="8"/>
      <c r="AE134" s="8"/>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8"/>
      <c r="BW134" s="8"/>
      <c r="BX134" s="8"/>
      <c r="BY134" s="8"/>
      <c r="BZ134" s="8"/>
      <c r="CA134" s="8"/>
      <c r="CB134" s="1"/>
      <c r="CC134" s="8"/>
      <c r="CD134" s="1"/>
      <c r="CE134" s="8"/>
      <c r="CF134" s="1"/>
      <c r="CG134" s="8"/>
      <c r="CH134" s="1"/>
    </row>
    <row r="135" spans="2:86" s="211" customFormat="1" ht="15.6" customHeight="1" thickBot="1">
      <c r="B135" s="291">
        <v>3</v>
      </c>
      <c r="C135" s="337" t="s">
        <v>148</v>
      </c>
      <c r="D135" s="338"/>
      <c r="E135" s="212" t="s">
        <v>225</v>
      </c>
      <c r="F135" s="385"/>
      <c r="G135" s="214"/>
      <c r="H135" s="86" t="str">
        <f t="shared" si="23"/>
        <v>---</v>
      </c>
      <c r="I135" s="86" t="str">
        <f t="shared" si="24"/>
        <v>---</v>
      </c>
      <c r="J135" s="86" t="str">
        <f t="shared" si="25"/>
        <v>---</v>
      </c>
      <c r="K135" s="86" t="str">
        <f t="shared" si="26"/>
        <v>---</v>
      </c>
      <c r="L135" s="8"/>
      <c r="M135" s="8"/>
      <c r="N135" s="8"/>
      <c r="O135" s="8"/>
      <c r="P135" s="8"/>
      <c r="Q135" s="1"/>
      <c r="R135" s="1"/>
      <c r="S135" s="1"/>
      <c r="T135" s="1"/>
      <c r="U135" s="1"/>
      <c r="V135" s="8"/>
      <c r="W135" s="1"/>
      <c r="X135" s="1"/>
      <c r="Y135" s="8"/>
      <c r="Z135" s="8"/>
      <c r="AA135" s="8"/>
      <c r="AB135" s="8"/>
      <c r="AC135" s="8"/>
      <c r="AD135" s="8"/>
      <c r="AE135" s="8"/>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8"/>
      <c r="BW135" s="8"/>
      <c r="BX135" s="8"/>
      <c r="BY135" s="8"/>
      <c r="BZ135" s="8"/>
      <c r="CA135" s="8"/>
      <c r="CB135" s="1"/>
      <c r="CC135" s="8"/>
      <c r="CD135" s="1"/>
      <c r="CE135" s="8"/>
      <c r="CF135" s="1"/>
      <c r="CG135" s="8"/>
      <c r="CH135" s="1"/>
    </row>
    <row r="136" spans="2:86" s="211" customFormat="1" ht="15.6" customHeight="1" thickBot="1">
      <c r="B136" s="292"/>
      <c r="C136" s="339"/>
      <c r="D136" s="340"/>
      <c r="E136" s="212" t="s">
        <v>151</v>
      </c>
      <c r="F136" s="385"/>
      <c r="G136" s="214"/>
      <c r="H136" s="86" t="str">
        <f t="shared" si="23"/>
        <v>---</v>
      </c>
      <c r="I136" s="86" t="str">
        <f t="shared" si="24"/>
        <v>---</v>
      </c>
      <c r="J136" s="86" t="str">
        <f t="shared" si="25"/>
        <v>---</v>
      </c>
      <c r="K136" s="86" t="str">
        <f t="shared" si="26"/>
        <v>---</v>
      </c>
      <c r="L136" s="8"/>
      <c r="M136" s="8"/>
      <c r="N136" s="8"/>
      <c r="O136" s="8"/>
      <c r="P136" s="8"/>
      <c r="Q136" s="1"/>
      <c r="R136" s="1"/>
      <c r="S136" s="1"/>
      <c r="T136" s="1"/>
      <c r="U136" s="1"/>
      <c r="V136" s="8"/>
      <c r="W136" s="1"/>
      <c r="X136" s="1"/>
      <c r="Y136" s="8"/>
      <c r="Z136" s="8"/>
      <c r="AA136" s="8"/>
      <c r="AB136" s="8"/>
      <c r="AC136" s="8"/>
      <c r="AD136" s="8"/>
      <c r="AE136" s="8"/>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8"/>
      <c r="BW136" s="8"/>
      <c r="BX136" s="8"/>
      <c r="BY136" s="8"/>
      <c r="BZ136" s="8"/>
      <c r="CA136" s="8"/>
      <c r="CB136" s="1"/>
      <c r="CC136" s="8"/>
      <c r="CD136" s="1"/>
      <c r="CE136" s="8"/>
      <c r="CF136" s="1"/>
      <c r="CG136" s="8"/>
      <c r="CH136" s="1"/>
    </row>
    <row r="137" spans="2:86" s="211" customFormat="1" ht="15.6" customHeight="1" thickBot="1">
      <c r="B137" s="292"/>
      <c r="C137" s="341"/>
      <c r="D137" s="342"/>
      <c r="E137" s="212" t="s">
        <v>153</v>
      </c>
      <c r="F137" s="385"/>
      <c r="G137" s="214"/>
      <c r="H137" s="86" t="str">
        <f t="shared" si="23"/>
        <v>---</v>
      </c>
      <c r="I137" s="86" t="str">
        <f t="shared" si="24"/>
        <v>---</v>
      </c>
      <c r="J137" s="86" t="str">
        <f t="shared" si="25"/>
        <v>---</v>
      </c>
      <c r="K137" s="86" t="str">
        <f t="shared" si="26"/>
        <v>---</v>
      </c>
      <c r="L137" s="8"/>
      <c r="M137" s="8"/>
      <c r="N137" s="8"/>
      <c r="O137" s="8"/>
      <c r="P137" s="8"/>
      <c r="Q137" s="1"/>
      <c r="R137" s="1"/>
      <c r="S137" s="1"/>
      <c r="T137" s="1"/>
      <c r="U137" s="1"/>
      <c r="V137" s="8"/>
      <c r="W137" s="1"/>
      <c r="X137" s="1"/>
      <c r="Y137" s="8"/>
      <c r="Z137" s="8"/>
      <c r="AA137" s="8"/>
      <c r="AB137" s="8"/>
      <c r="AC137" s="8"/>
      <c r="AD137" s="8"/>
      <c r="AE137" s="8"/>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8"/>
      <c r="BW137" s="8"/>
      <c r="BX137" s="8"/>
      <c r="BY137" s="8"/>
      <c r="BZ137" s="8"/>
      <c r="CA137" s="8"/>
      <c r="CB137" s="1"/>
      <c r="CC137" s="8"/>
      <c r="CD137" s="1"/>
      <c r="CE137" s="8"/>
      <c r="CF137" s="1"/>
      <c r="CG137" s="8"/>
      <c r="CH137" s="1"/>
    </row>
    <row r="138" spans="2:86" s="211" customFormat="1" ht="15.6" customHeight="1" thickBot="1">
      <c r="B138" s="292"/>
      <c r="C138" s="337" t="s">
        <v>226</v>
      </c>
      <c r="D138" s="338"/>
      <c r="E138" s="212" t="s">
        <v>227</v>
      </c>
      <c r="F138" s="385"/>
      <c r="G138" s="214"/>
      <c r="H138" s="86" t="str">
        <f t="shared" si="23"/>
        <v>---</v>
      </c>
      <c r="I138" s="86" t="str">
        <f t="shared" si="24"/>
        <v>---</v>
      </c>
      <c r="J138" s="86" t="str">
        <f t="shared" si="25"/>
        <v>---</v>
      </c>
      <c r="K138" s="86" t="str">
        <f t="shared" si="26"/>
        <v>---</v>
      </c>
      <c r="L138" s="8"/>
      <c r="M138" s="8"/>
      <c r="N138" s="8"/>
      <c r="O138" s="8"/>
      <c r="P138" s="8"/>
      <c r="Q138" s="1"/>
      <c r="R138" s="1"/>
      <c r="S138" s="1"/>
      <c r="T138" s="1"/>
      <c r="U138" s="1"/>
      <c r="V138" s="8"/>
      <c r="W138" s="1"/>
      <c r="X138" s="1"/>
      <c r="Y138" s="8"/>
      <c r="Z138" s="8"/>
      <c r="AA138" s="8"/>
      <c r="AB138" s="8"/>
      <c r="AC138" s="8"/>
      <c r="AD138" s="8"/>
      <c r="AE138" s="8"/>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8"/>
      <c r="BW138" s="8"/>
      <c r="BX138" s="8"/>
      <c r="BY138" s="8"/>
      <c r="BZ138" s="8"/>
      <c r="CA138" s="8"/>
      <c r="CB138" s="1"/>
      <c r="CC138" s="8"/>
      <c r="CD138" s="1"/>
      <c r="CE138" s="8"/>
      <c r="CF138" s="1"/>
      <c r="CG138" s="8"/>
      <c r="CH138" s="1"/>
    </row>
    <row r="139" spans="2:86" s="211" customFormat="1" ht="15.6" customHeight="1" thickBot="1">
      <c r="B139" s="292"/>
      <c r="C139" s="339"/>
      <c r="D139" s="340"/>
      <c r="E139" s="212" t="s">
        <v>228</v>
      </c>
      <c r="F139" s="385"/>
      <c r="G139" s="214"/>
      <c r="H139" s="86" t="str">
        <f t="shared" si="23"/>
        <v>---</v>
      </c>
      <c r="I139" s="86" t="str">
        <f t="shared" si="24"/>
        <v>---</v>
      </c>
      <c r="J139" s="86" t="str">
        <f t="shared" si="25"/>
        <v>---</v>
      </c>
      <c r="K139" s="86" t="str">
        <f t="shared" si="26"/>
        <v>---</v>
      </c>
      <c r="L139" s="8"/>
      <c r="M139" s="8"/>
      <c r="N139" s="8"/>
      <c r="O139" s="8"/>
      <c r="P139" s="8"/>
      <c r="Q139" s="1"/>
      <c r="R139" s="1"/>
      <c r="S139" s="1"/>
      <c r="T139" s="1"/>
      <c r="U139" s="1"/>
      <c r="V139" s="8"/>
      <c r="W139" s="1"/>
      <c r="X139" s="1"/>
      <c r="Y139" s="8"/>
      <c r="Z139" s="8"/>
      <c r="AA139" s="8"/>
      <c r="AB139" s="8"/>
      <c r="AC139" s="8"/>
      <c r="AD139" s="8"/>
      <c r="AE139" s="8"/>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8"/>
      <c r="BW139" s="8"/>
      <c r="BX139" s="8"/>
      <c r="BY139" s="8"/>
      <c r="BZ139" s="8"/>
      <c r="CA139" s="8"/>
      <c r="CB139" s="1"/>
      <c r="CC139" s="8"/>
      <c r="CD139" s="1"/>
      <c r="CE139" s="8"/>
      <c r="CF139" s="1"/>
      <c r="CG139" s="8"/>
      <c r="CH139" s="1"/>
    </row>
    <row r="140" spans="2:86" s="211" customFormat="1" ht="15.6" customHeight="1" thickBot="1">
      <c r="B140" s="292"/>
      <c r="C140" s="339"/>
      <c r="D140" s="340"/>
      <c r="E140" s="212" t="s">
        <v>160</v>
      </c>
      <c r="F140" s="385"/>
      <c r="G140" s="214"/>
      <c r="H140" s="86" t="str">
        <f t="shared" si="23"/>
        <v>---</v>
      </c>
      <c r="I140" s="86" t="str">
        <f t="shared" si="24"/>
        <v>---</v>
      </c>
      <c r="J140" s="86" t="str">
        <f t="shared" si="25"/>
        <v>---</v>
      </c>
      <c r="K140" s="86" t="str">
        <f t="shared" si="26"/>
        <v>---</v>
      </c>
      <c r="L140" s="8"/>
      <c r="M140" s="8"/>
      <c r="N140" s="8"/>
      <c r="O140" s="8"/>
      <c r="P140" s="8"/>
      <c r="Q140" s="1"/>
      <c r="R140" s="1"/>
      <c r="S140" s="1"/>
      <c r="T140" s="1"/>
      <c r="U140" s="1"/>
      <c r="V140" s="8"/>
      <c r="W140" s="1"/>
      <c r="X140" s="1"/>
      <c r="Y140" s="8"/>
      <c r="Z140" s="8"/>
      <c r="AA140" s="8"/>
      <c r="AB140" s="8"/>
      <c r="AC140" s="8"/>
      <c r="AD140" s="8"/>
      <c r="AE140" s="8"/>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8"/>
      <c r="BW140" s="8"/>
      <c r="BX140" s="8"/>
      <c r="BY140" s="8"/>
      <c r="BZ140" s="8"/>
      <c r="CA140" s="8"/>
      <c r="CB140" s="1"/>
      <c r="CC140" s="8"/>
      <c r="CD140" s="1"/>
      <c r="CE140" s="8"/>
      <c r="CF140" s="1"/>
      <c r="CG140" s="8"/>
      <c r="CH140" s="1"/>
    </row>
    <row r="141" spans="2:86" s="211" customFormat="1" ht="15.6" customHeight="1" thickBot="1">
      <c r="B141" s="293"/>
      <c r="C141" s="341"/>
      <c r="D141" s="342"/>
      <c r="E141" s="212" t="s">
        <v>239</v>
      </c>
      <c r="F141" s="385"/>
      <c r="G141" s="389"/>
      <c r="H141" s="86" t="str">
        <f t="shared" si="23"/>
        <v>---</v>
      </c>
      <c r="I141" s="86" t="str">
        <f t="shared" si="24"/>
        <v>---</v>
      </c>
      <c r="J141" s="86" t="str">
        <f t="shared" si="25"/>
        <v>---</v>
      </c>
      <c r="K141" s="86" t="str">
        <f t="shared" si="26"/>
        <v>---</v>
      </c>
      <c r="L141" s="8"/>
      <c r="M141" s="8"/>
      <c r="N141" s="8"/>
      <c r="O141" s="8"/>
      <c r="P141" s="8"/>
      <c r="Q141" s="1"/>
      <c r="R141" s="1"/>
      <c r="S141" s="1"/>
      <c r="T141" s="1"/>
      <c r="U141" s="1"/>
      <c r="V141" s="8"/>
      <c r="W141" s="1"/>
      <c r="X141" s="1"/>
      <c r="Y141" s="8"/>
      <c r="Z141" s="8"/>
      <c r="AA141" s="8"/>
      <c r="AB141" s="8"/>
      <c r="AC141" s="8"/>
      <c r="AD141" s="8"/>
      <c r="AE141" s="8"/>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8"/>
      <c r="BW141" s="8"/>
      <c r="BX141" s="8"/>
      <c r="BY141" s="8"/>
      <c r="BZ141" s="8"/>
      <c r="CA141" s="8"/>
      <c r="CB141" s="1"/>
      <c r="CC141" s="8"/>
      <c r="CD141" s="1"/>
      <c r="CE141" s="8"/>
      <c r="CF141" s="1"/>
      <c r="CG141" s="8"/>
      <c r="CH141" s="1"/>
    </row>
    <row r="142" spans="2:86" s="211" customFormat="1" ht="16.899999999999999" thickBot="1">
      <c r="B142" s="212" t="s">
        <v>164</v>
      </c>
      <c r="C142" s="215"/>
      <c r="D142" s="215"/>
      <c r="E142" s="215"/>
      <c r="F142" s="216"/>
      <c r="G142" s="214"/>
      <c r="H142" s="89">
        <f>AS45</f>
        <v>0</v>
      </c>
      <c r="I142" s="89">
        <f>AS39</f>
        <v>0</v>
      </c>
      <c r="J142" s="8"/>
      <c r="K142" s="8"/>
      <c r="L142" s="8"/>
      <c r="M142" s="8"/>
      <c r="N142" s="8"/>
      <c r="O142" s="8"/>
      <c r="P142" s="8"/>
      <c r="Q142" s="1"/>
      <c r="R142" s="1"/>
      <c r="S142" s="1"/>
      <c r="T142" s="1"/>
      <c r="U142" s="1"/>
      <c r="V142" s="8"/>
      <c r="W142" s="1"/>
      <c r="X142" s="1"/>
      <c r="Y142" s="8"/>
      <c r="Z142" s="8"/>
      <c r="AA142" s="8"/>
      <c r="AB142" s="8"/>
      <c r="AC142" s="8"/>
      <c r="AD142" s="8"/>
      <c r="AE142" s="8"/>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8"/>
      <c r="BW142" s="8"/>
      <c r="BX142" s="8"/>
      <c r="BY142" s="8"/>
      <c r="BZ142" s="8"/>
      <c r="CA142" s="8"/>
      <c r="CB142" s="1"/>
      <c r="CC142" s="8"/>
      <c r="CD142" s="1"/>
      <c r="CE142" s="8"/>
      <c r="CF142" s="1"/>
      <c r="CG142" s="8"/>
      <c r="CH142" s="1"/>
    </row>
    <row r="143" spans="2:86" s="211" customFormat="1" ht="16.899999999999999" thickBot="1">
      <c r="B143" s="212" t="s">
        <v>166</v>
      </c>
      <c r="C143" s="215"/>
      <c r="D143" s="215"/>
      <c r="E143" s="215"/>
      <c r="F143" s="216"/>
      <c r="G143" s="214"/>
      <c r="H143" s="89">
        <f>AT45</f>
        <v>0</v>
      </c>
      <c r="I143" s="89">
        <f>AT39</f>
        <v>0</v>
      </c>
      <c r="J143" s="8"/>
      <c r="K143" s="8"/>
      <c r="L143" s="8"/>
      <c r="M143" s="8"/>
      <c r="N143" s="8"/>
      <c r="O143" s="8"/>
      <c r="P143" s="8"/>
      <c r="Q143" s="1"/>
      <c r="R143" s="1"/>
      <c r="S143" s="1"/>
      <c r="T143" s="1"/>
      <c r="U143" s="1"/>
      <c r="V143" s="8"/>
      <c r="W143" s="1"/>
      <c r="X143" s="1"/>
      <c r="Y143" s="8"/>
      <c r="Z143" s="8"/>
      <c r="AA143" s="8"/>
      <c r="AB143" s="8"/>
      <c r="AC143" s="8"/>
      <c r="AD143" s="8"/>
      <c r="AE143" s="8"/>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8"/>
      <c r="BW143" s="8"/>
      <c r="BX143" s="8"/>
      <c r="BY143" s="8"/>
      <c r="BZ143" s="8"/>
      <c r="CA143" s="8"/>
      <c r="CB143" s="1"/>
      <c r="CC143" s="8"/>
      <c r="CD143" s="1"/>
      <c r="CE143" s="8"/>
      <c r="CF143" s="1"/>
      <c r="CG143" s="8"/>
      <c r="CH143" s="1"/>
    </row>
    <row r="144" spans="2:86" s="211" customFormat="1" ht="16.899999999999999" thickBot="1">
      <c r="B144" s="212" t="s">
        <v>168</v>
      </c>
      <c r="C144" s="215"/>
      <c r="D144" s="215"/>
      <c r="E144" s="215"/>
      <c r="F144" s="216"/>
      <c r="G144" s="214"/>
      <c r="H144" s="89">
        <f>AU45</f>
        <v>0</v>
      </c>
      <c r="I144" s="89">
        <f>AU39</f>
        <v>0</v>
      </c>
      <c r="J144" s="8"/>
      <c r="K144" s="8"/>
      <c r="L144" s="8"/>
      <c r="M144" s="8"/>
      <c r="N144" s="8"/>
      <c r="O144" s="8"/>
      <c r="P144" s="8"/>
      <c r="Q144" s="1"/>
      <c r="R144" s="1"/>
      <c r="S144" s="1"/>
      <c r="T144" s="1"/>
      <c r="U144" s="1"/>
      <c r="V144" s="8"/>
      <c r="W144" s="1"/>
      <c r="X144" s="1"/>
      <c r="Y144" s="8"/>
      <c r="Z144" s="8"/>
      <c r="AA144" s="8"/>
      <c r="AB144" s="8"/>
      <c r="AC144" s="8"/>
      <c r="AD144" s="8"/>
      <c r="AE144" s="8"/>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8"/>
      <c r="BW144" s="8"/>
      <c r="BX144" s="8"/>
      <c r="BY144" s="8"/>
      <c r="BZ144" s="8"/>
      <c r="CA144" s="8"/>
      <c r="CB144" s="1"/>
      <c r="CC144" s="8"/>
      <c r="CD144" s="1"/>
      <c r="CE144" s="8"/>
      <c r="CF144" s="1"/>
      <c r="CG144" s="8"/>
      <c r="CH144" s="1"/>
    </row>
    <row r="145" spans="2:86" s="211" customFormat="1" ht="16.899999999999999" thickBot="1">
      <c r="B145" s="90"/>
      <c r="C145" s="123"/>
      <c r="D145" s="124" t="s">
        <v>170</v>
      </c>
      <c r="E145" s="125"/>
      <c r="F145" s="91"/>
      <c r="G145" s="92"/>
      <c r="H145" s="93" t="str">
        <f>IFERROR(AV46,"")</f>
        <v/>
      </c>
      <c r="I145" s="93" t="str">
        <f>IFERROR(AV40,"")</f>
        <v/>
      </c>
      <c r="J145" s="8"/>
      <c r="K145" s="8"/>
      <c r="L145" s="8"/>
      <c r="M145" s="8"/>
      <c r="N145" s="8"/>
      <c r="O145" s="8"/>
      <c r="P145" s="8"/>
      <c r="Q145" s="1"/>
      <c r="R145" s="1"/>
      <c r="S145" s="1"/>
      <c r="T145" s="1"/>
      <c r="U145" s="1"/>
      <c r="V145" s="8"/>
      <c r="W145" s="1"/>
      <c r="X145" s="1"/>
      <c r="Y145" s="8"/>
      <c r="Z145" s="8"/>
      <c r="AA145" s="8"/>
      <c r="AB145" s="8"/>
      <c r="AC145" s="8"/>
      <c r="AD145" s="8"/>
      <c r="AE145" s="8"/>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8"/>
      <c r="BW145" s="8"/>
      <c r="BX145" s="8"/>
      <c r="BY145" s="8"/>
      <c r="BZ145" s="8"/>
      <c r="CA145" s="8"/>
      <c r="CB145" s="1"/>
      <c r="CC145" s="8"/>
      <c r="CD145" s="1"/>
      <c r="CE145" s="8"/>
      <c r="CF145" s="1"/>
      <c r="CG145" s="8"/>
      <c r="CH145" s="1"/>
    </row>
    <row r="146" spans="2:86" s="211" customFormat="1" ht="13.9">
      <c r="B146" s="1"/>
      <c r="C146" s="1"/>
      <c r="D146" s="1"/>
      <c r="E146" s="1"/>
      <c r="F146" s="1"/>
      <c r="G146" s="1"/>
      <c r="H146" s="8"/>
      <c r="I146" s="8"/>
      <c r="J146" s="8"/>
      <c r="K146" s="8"/>
      <c r="L146" s="8"/>
      <c r="M146" s="8"/>
      <c r="N146" s="8"/>
      <c r="O146" s="8"/>
      <c r="P146" s="8"/>
      <c r="Q146" s="1"/>
      <c r="R146" s="1"/>
      <c r="S146" s="1"/>
      <c r="T146" s="1"/>
      <c r="U146" s="1"/>
      <c r="V146" s="8"/>
      <c r="W146" s="1"/>
      <c r="X146" s="1"/>
      <c r="Y146" s="8"/>
      <c r="Z146" s="8"/>
      <c r="AA146" s="8"/>
      <c r="AB146" s="8"/>
      <c r="AC146" s="8"/>
      <c r="AD146" s="8"/>
      <c r="AE146" s="8"/>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8"/>
      <c r="BW146" s="8"/>
      <c r="BX146" s="8"/>
      <c r="BY146" s="8"/>
      <c r="BZ146" s="8"/>
      <c r="CA146" s="8"/>
      <c r="CB146" s="1"/>
      <c r="CC146" s="8"/>
      <c r="CD146" s="1"/>
      <c r="CE146" s="8"/>
      <c r="CF146" s="1"/>
      <c r="CG146" s="8"/>
      <c r="CH146" s="1"/>
    </row>
    <row r="147" spans="2:86" s="211" customFormat="1" ht="13.15" customHeight="1">
      <c r="B147" s="328" t="s">
        <v>230</v>
      </c>
      <c r="C147" s="329"/>
      <c r="D147" s="329"/>
      <c r="E147" s="329"/>
      <c r="F147" s="329"/>
      <c r="G147" s="329"/>
      <c r="H147" s="329"/>
      <c r="I147" s="329"/>
      <c r="J147" s="329"/>
      <c r="K147" s="330"/>
      <c r="L147" s="8"/>
      <c r="M147" s="8"/>
      <c r="N147" s="8"/>
      <c r="O147" s="8"/>
      <c r="P147" s="8"/>
      <c r="Q147" s="1"/>
      <c r="R147" s="1"/>
      <c r="S147" s="1"/>
      <c r="T147" s="1"/>
      <c r="U147" s="1"/>
      <c r="V147" s="8"/>
      <c r="W147" s="1"/>
      <c r="X147" s="1"/>
      <c r="Y147" s="8"/>
      <c r="Z147" s="8"/>
      <c r="AA147" s="8"/>
      <c r="AB147" s="8"/>
      <c r="AC147" s="8"/>
      <c r="AD147" s="8"/>
      <c r="AE147" s="8"/>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8"/>
      <c r="BW147" s="8"/>
      <c r="BX147" s="8"/>
      <c r="BY147" s="8"/>
      <c r="BZ147" s="8"/>
      <c r="CA147" s="8"/>
      <c r="CB147" s="1"/>
      <c r="CC147" s="8"/>
      <c r="CD147" s="1"/>
      <c r="CE147" s="8"/>
      <c r="CF147" s="1"/>
      <c r="CG147" s="8"/>
      <c r="CH147" s="1"/>
    </row>
    <row r="148" spans="2:86" s="211" customFormat="1" ht="13.9">
      <c r="B148" s="331"/>
      <c r="C148" s="332"/>
      <c r="D148" s="332"/>
      <c r="E148" s="332"/>
      <c r="F148" s="332"/>
      <c r="G148" s="332"/>
      <c r="H148" s="332"/>
      <c r="I148" s="332"/>
      <c r="J148" s="332"/>
      <c r="K148" s="333"/>
      <c r="L148" s="8"/>
      <c r="M148" s="8"/>
      <c r="N148" s="8"/>
      <c r="O148" s="8"/>
      <c r="P148" s="8"/>
      <c r="Q148" s="1"/>
      <c r="R148" s="1"/>
      <c r="S148" s="1"/>
      <c r="T148" s="1"/>
      <c r="U148" s="1"/>
      <c r="V148" s="8"/>
      <c r="W148" s="1"/>
      <c r="X148" s="1"/>
      <c r="Y148" s="8"/>
      <c r="Z148" s="8"/>
      <c r="AA148" s="8"/>
      <c r="AB148" s="8"/>
      <c r="AC148" s="8"/>
      <c r="AD148" s="8"/>
      <c r="AE148" s="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8"/>
      <c r="BW148" s="8"/>
      <c r="BX148" s="8"/>
      <c r="BY148" s="8"/>
      <c r="BZ148" s="8"/>
      <c r="CA148" s="8"/>
      <c r="CB148" s="1"/>
      <c r="CC148" s="8"/>
      <c r="CD148" s="1"/>
      <c r="CE148" s="8"/>
      <c r="CF148" s="1"/>
      <c r="CG148" s="8"/>
      <c r="CH148" s="1"/>
    </row>
    <row r="149" spans="2:86" s="211" customFormat="1" ht="13.9">
      <c r="B149" s="331"/>
      <c r="C149" s="332"/>
      <c r="D149" s="332"/>
      <c r="E149" s="332"/>
      <c r="F149" s="332"/>
      <c r="G149" s="332"/>
      <c r="H149" s="332"/>
      <c r="I149" s="332"/>
      <c r="J149" s="332"/>
      <c r="K149" s="333"/>
      <c r="L149" s="8"/>
      <c r="M149" s="8"/>
      <c r="N149" s="8"/>
      <c r="O149" s="8"/>
      <c r="P149" s="8"/>
      <c r="Q149" s="1"/>
      <c r="R149" s="1"/>
      <c r="S149" s="1"/>
      <c r="T149" s="1"/>
      <c r="U149" s="1"/>
      <c r="V149" s="8"/>
      <c r="W149" s="1"/>
      <c r="X149" s="1"/>
      <c r="Y149" s="8"/>
      <c r="Z149" s="8"/>
      <c r="AA149" s="8"/>
      <c r="AB149" s="8"/>
      <c r="AC149" s="8"/>
      <c r="AD149" s="8"/>
      <c r="AE149" s="8"/>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8"/>
      <c r="BW149" s="8"/>
      <c r="BX149" s="8"/>
      <c r="BY149" s="8"/>
      <c r="BZ149" s="8"/>
      <c r="CA149" s="8"/>
      <c r="CB149" s="1"/>
      <c r="CC149" s="8"/>
      <c r="CD149" s="1"/>
      <c r="CE149" s="8"/>
      <c r="CF149" s="1"/>
      <c r="CG149" s="8"/>
      <c r="CH149" s="1"/>
    </row>
    <row r="150" spans="2:86" s="211" customFormat="1" ht="13.9">
      <c r="B150" s="331"/>
      <c r="C150" s="332"/>
      <c r="D150" s="332"/>
      <c r="E150" s="332"/>
      <c r="F150" s="332"/>
      <c r="G150" s="332"/>
      <c r="H150" s="332"/>
      <c r="I150" s="332"/>
      <c r="J150" s="332"/>
      <c r="K150" s="333"/>
      <c r="L150" s="8"/>
      <c r="M150" s="8"/>
      <c r="N150" s="8"/>
      <c r="O150" s="8"/>
      <c r="P150" s="8"/>
      <c r="Q150" s="1"/>
      <c r="R150" s="1"/>
      <c r="S150" s="1"/>
      <c r="T150" s="1"/>
      <c r="U150" s="1"/>
      <c r="V150" s="8"/>
      <c r="W150" s="1"/>
      <c r="X150" s="1"/>
      <c r="Y150" s="8"/>
      <c r="Z150" s="8"/>
      <c r="AA150" s="8"/>
      <c r="AB150" s="8"/>
      <c r="AC150" s="8"/>
      <c r="AD150" s="8"/>
      <c r="AE150" s="8"/>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8"/>
      <c r="BW150" s="8"/>
      <c r="BX150" s="8"/>
      <c r="BY150" s="8"/>
      <c r="BZ150" s="8"/>
      <c r="CA150" s="8"/>
      <c r="CB150" s="1"/>
      <c r="CC150" s="8"/>
      <c r="CD150" s="1"/>
      <c r="CE150" s="8"/>
      <c r="CF150" s="1"/>
      <c r="CG150" s="8"/>
      <c r="CH150" s="1"/>
    </row>
    <row r="151" spans="2:86" s="211" customFormat="1" ht="13.9">
      <c r="B151" s="331"/>
      <c r="C151" s="332"/>
      <c r="D151" s="332"/>
      <c r="E151" s="332"/>
      <c r="F151" s="332"/>
      <c r="G151" s="332"/>
      <c r="H151" s="332"/>
      <c r="I151" s="332"/>
      <c r="J151" s="332"/>
      <c r="K151" s="333"/>
      <c r="L151" s="8"/>
      <c r="M151" s="8"/>
      <c r="N151" s="8"/>
      <c r="O151" s="8"/>
      <c r="P151" s="8"/>
      <c r="Q151" s="1"/>
      <c r="R151" s="1"/>
      <c r="S151" s="1"/>
      <c r="T151" s="1"/>
      <c r="U151" s="1"/>
      <c r="V151" s="8"/>
      <c r="W151" s="1"/>
      <c r="X151" s="1"/>
      <c r="Y151" s="8"/>
      <c r="Z151" s="8"/>
      <c r="AA151" s="8"/>
      <c r="AB151" s="8"/>
      <c r="AC151" s="8"/>
      <c r="AD151" s="8"/>
      <c r="AE151" s="8"/>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8"/>
      <c r="BW151" s="8"/>
      <c r="BX151" s="8"/>
      <c r="BY151" s="8"/>
      <c r="BZ151" s="8"/>
      <c r="CA151" s="8"/>
      <c r="CB151" s="1"/>
      <c r="CC151" s="8"/>
      <c r="CD151" s="1"/>
      <c r="CE151" s="8"/>
      <c r="CF151" s="1"/>
      <c r="CG151" s="8"/>
      <c r="CH151" s="1"/>
    </row>
    <row r="152" spans="2:86" s="211" customFormat="1" ht="13.9">
      <c r="B152" s="331"/>
      <c r="C152" s="332"/>
      <c r="D152" s="332"/>
      <c r="E152" s="332"/>
      <c r="F152" s="332"/>
      <c r="G152" s="332"/>
      <c r="H152" s="332"/>
      <c r="I152" s="332"/>
      <c r="J152" s="332"/>
      <c r="K152" s="333"/>
      <c r="L152" s="8"/>
      <c r="M152" s="8"/>
      <c r="N152" s="8"/>
      <c r="O152" s="8"/>
      <c r="P152" s="8"/>
      <c r="Q152" s="1"/>
      <c r="R152" s="1"/>
      <c r="S152" s="1"/>
      <c r="T152" s="1"/>
      <c r="U152" s="1"/>
      <c r="V152" s="8"/>
      <c r="W152" s="1"/>
      <c r="X152" s="1"/>
      <c r="Y152" s="8"/>
      <c r="Z152" s="8"/>
      <c r="AA152" s="8"/>
      <c r="AB152" s="8"/>
      <c r="AC152" s="8"/>
      <c r="AD152" s="8"/>
      <c r="AE152" s="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8"/>
      <c r="BW152" s="8"/>
      <c r="BX152" s="8"/>
      <c r="BY152" s="8"/>
      <c r="BZ152" s="8"/>
      <c r="CA152" s="8"/>
      <c r="CB152" s="1"/>
      <c r="CC152" s="8"/>
      <c r="CD152" s="1"/>
      <c r="CE152" s="8"/>
      <c r="CF152" s="1"/>
      <c r="CG152" s="8"/>
      <c r="CH152" s="1"/>
    </row>
    <row r="153" spans="2:86" s="211" customFormat="1" ht="13.9">
      <c r="B153" s="331"/>
      <c r="C153" s="332"/>
      <c r="D153" s="332"/>
      <c r="E153" s="332"/>
      <c r="F153" s="332"/>
      <c r="G153" s="332"/>
      <c r="H153" s="332"/>
      <c r="I153" s="332"/>
      <c r="J153" s="332"/>
      <c r="K153" s="333"/>
      <c r="L153" s="8"/>
      <c r="M153" s="8"/>
      <c r="N153" s="8"/>
      <c r="O153" s="8"/>
      <c r="P153" s="8"/>
      <c r="Q153" s="1"/>
      <c r="R153" s="1"/>
      <c r="S153" s="1"/>
      <c r="T153" s="1"/>
      <c r="U153" s="1"/>
      <c r="V153" s="8"/>
      <c r="W153" s="1"/>
      <c r="X153" s="1"/>
      <c r="Y153" s="8"/>
      <c r="Z153" s="8"/>
      <c r="AA153" s="8"/>
      <c r="AB153" s="8"/>
      <c r="AC153" s="8"/>
      <c r="AD153" s="8"/>
      <c r="AE153" s="8"/>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8"/>
      <c r="BW153" s="8"/>
      <c r="BX153" s="8"/>
      <c r="BY153" s="8"/>
      <c r="BZ153" s="8"/>
      <c r="CA153" s="8"/>
      <c r="CB153" s="1"/>
      <c r="CC153" s="8"/>
      <c r="CD153" s="1"/>
      <c r="CE153" s="8"/>
      <c r="CF153" s="1"/>
      <c r="CG153" s="8"/>
      <c r="CH153" s="1"/>
    </row>
    <row r="154" spans="2:86" s="211" customFormat="1" ht="13.9">
      <c r="B154" s="331"/>
      <c r="C154" s="332"/>
      <c r="D154" s="332"/>
      <c r="E154" s="332"/>
      <c r="F154" s="332"/>
      <c r="G154" s="332"/>
      <c r="H154" s="332"/>
      <c r="I154" s="332"/>
      <c r="J154" s="332"/>
      <c r="K154" s="333"/>
      <c r="L154" s="8"/>
      <c r="M154" s="8"/>
      <c r="N154" s="8"/>
      <c r="O154" s="8"/>
      <c r="P154" s="8"/>
      <c r="Q154" s="1"/>
      <c r="R154" s="1"/>
      <c r="S154" s="1"/>
      <c r="T154" s="1"/>
      <c r="U154" s="1"/>
      <c r="V154" s="8"/>
      <c r="W154" s="1"/>
      <c r="X154" s="1"/>
      <c r="Y154" s="8"/>
      <c r="Z154" s="8"/>
      <c r="AA154" s="8"/>
      <c r="AB154" s="8"/>
      <c r="AC154" s="8"/>
      <c r="AD154" s="8"/>
      <c r="AE154" s="8"/>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8"/>
      <c r="BW154" s="8"/>
      <c r="BX154" s="8"/>
      <c r="BY154" s="8"/>
      <c r="BZ154" s="8"/>
      <c r="CA154" s="8"/>
      <c r="CB154" s="1"/>
      <c r="CC154" s="8"/>
      <c r="CD154" s="1"/>
      <c r="CE154" s="8"/>
      <c r="CF154" s="1"/>
      <c r="CG154" s="8"/>
      <c r="CH154" s="1"/>
    </row>
    <row r="155" spans="2:86" s="211" customFormat="1" ht="13.9">
      <c r="B155" s="331"/>
      <c r="C155" s="332"/>
      <c r="D155" s="332"/>
      <c r="E155" s="332"/>
      <c r="F155" s="332"/>
      <c r="G155" s="332"/>
      <c r="H155" s="332"/>
      <c r="I155" s="332"/>
      <c r="J155" s="332"/>
      <c r="K155" s="333"/>
      <c r="L155" s="8"/>
      <c r="M155" s="8"/>
      <c r="N155" s="8"/>
      <c r="O155" s="8"/>
      <c r="P155" s="8"/>
      <c r="Q155" s="1"/>
      <c r="R155" s="1"/>
      <c r="S155" s="1"/>
      <c r="T155" s="1"/>
      <c r="U155" s="1"/>
      <c r="V155" s="8"/>
      <c r="W155" s="1"/>
      <c r="X155" s="1"/>
      <c r="Y155" s="8"/>
      <c r="Z155" s="8"/>
      <c r="AA155" s="8"/>
      <c r="AB155" s="8"/>
      <c r="AC155" s="8"/>
      <c r="AD155" s="8"/>
      <c r="AE155" s="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8"/>
      <c r="BW155" s="8"/>
      <c r="BX155" s="8"/>
      <c r="BY155" s="8"/>
      <c r="BZ155" s="8"/>
      <c r="CA155" s="8"/>
      <c r="CB155" s="1"/>
      <c r="CC155" s="8"/>
      <c r="CD155" s="1"/>
      <c r="CE155" s="8"/>
      <c r="CF155" s="1"/>
      <c r="CG155" s="8"/>
      <c r="CH155" s="1"/>
    </row>
    <row r="156" spans="2:86" s="211" customFormat="1" ht="13.9">
      <c r="B156" s="331"/>
      <c r="C156" s="332"/>
      <c r="D156" s="332"/>
      <c r="E156" s="332"/>
      <c r="F156" s="332"/>
      <c r="G156" s="332"/>
      <c r="H156" s="332"/>
      <c r="I156" s="332"/>
      <c r="J156" s="332"/>
      <c r="K156" s="333"/>
      <c r="L156" s="8"/>
      <c r="M156" s="8"/>
      <c r="N156" s="8"/>
      <c r="O156" s="8"/>
      <c r="P156" s="8"/>
      <c r="Q156" s="1"/>
      <c r="R156" s="1"/>
      <c r="S156" s="1"/>
      <c r="T156" s="1"/>
      <c r="U156" s="1"/>
      <c r="V156" s="8"/>
      <c r="W156" s="1"/>
      <c r="X156" s="1"/>
      <c r="Y156" s="8"/>
      <c r="Z156" s="8"/>
      <c r="AA156" s="8"/>
      <c r="AB156" s="8"/>
      <c r="AC156" s="8"/>
      <c r="AD156" s="8"/>
      <c r="AE156" s="8"/>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8"/>
      <c r="BW156" s="8"/>
      <c r="BX156" s="8"/>
      <c r="BY156" s="8"/>
      <c r="BZ156" s="8"/>
      <c r="CA156" s="8"/>
      <c r="CB156" s="1"/>
      <c r="CC156" s="8"/>
      <c r="CD156" s="1"/>
      <c r="CE156" s="8"/>
      <c r="CF156" s="1"/>
      <c r="CG156" s="8"/>
      <c r="CH156" s="1"/>
    </row>
    <row r="157" spans="2:86" s="211" customFormat="1" ht="13.9">
      <c r="B157" s="331"/>
      <c r="C157" s="332"/>
      <c r="D157" s="332"/>
      <c r="E157" s="332"/>
      <c r="F157" s="332"/>
      <c r="G157" s="332"/>
      <c r="H157" s="332"/>
      <c r="I157" s="332"/>
      <c r="J157" s="332"/>
      <c r="K157" s="333"/>
      <c r="L157" s="8"/>
      <c r="M157" s="8"/>
      <c r="N157" s="8"/>
      <c r="O157" s="8"/>
      <c r="P157" s="8"/>
      <c r="Q157" s="1"/>
      <c r="R157" s="1"/>
      <c r="S157" s="1"/>
      <c r="T157" s="1"/>
      <c r="U157" s="1"/>
      <c r="V157" s="8"/>
      <c r="W157" s="1"/>
      <c r="X157" s="1"/>
      <c r="Y157" s="8"/>
      <c r="Z157" s="8"/>
      <c r="AA157" s="8"/>
      <c r="AB157" s="8"/>
      <c r="AC157" s="8"/>
      <c r="AD157" s="8"/>
      <c r="AE157" s="8"/>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8"/>
      <c r="BW157" s="8"/>
      <c r="BX157" s="8"/>
      <c r="BY157" s="8"/>
      <c r="BZ157" s="8"/>
      <c r="CA157" s="8"/>
      <c r="CB157" s="1"/>
      <c r="CC157" s="8"/>
      <c r="CD157" s="1"/>
      <c r="CE157" s="8"/>
      <c r="CF157" s="1"/>
      <c r="CG157" s="8"/>
      <c r="CH157" s="1"/>
    </row>
    <row r="158" spans="2:86" s="211" customFormat="1" ht="13.9">
      <c r="B158" s="331"/>
      <c r="C158" s="332"/>
      <c r="D158" s="332"/>
      <c r="E158" s="332"/>
      <c r="F158" s="332"/>
      <c r="G158" s="332"/>
      <c r="H158" s="332"/>
      <c r="I158" s="332"/>
      <c r="J158" s="332"/>
      <c r="K158" s="333"/>
      <c r="L158" s="8"/>
      <c r="M158" s="8"/>
      <c r="N158" s="8"/>
      <c r="O158" s="8"/>
      <c r="P158" s="8"/>
      <c r="Q158" s="1"/>
      <c r="R158" s="1"/>
      <c r="S158" s="1"/>
      <c r="T158" s="1"/>
      <c r="U158" s="1"/>
      <c r="V158" s="8"/>
      <c r="W158" s="1"/>
      <c r="X158" s="1"/>
      <c r="Y158" s="8"/>
      <c r="Z158" s="8"/>
      <c r="AA158" s="8"/>
      <c r="AB158" s="8"/>
      <c r="AC158" s="8"/>
      <c r="AD158" s="8"/>
      <c r="AE158" s="8"/>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8"/>
      <c r="BW158" s="8"/>
      <c r="BX158" s="8"/>
      <c r="BY158" s="8"/>
      <c r="BZ158" s="8"/>
      <c r="CA158" s="8"/>
      <c r="CB158" s="1"/>
      <c r="CC158" s="8"/>
      <c r="CD158" s="1"/>
      <c r="CE158" s="8"/>
      <c r="CF158" s="1"/>
      <c r="CG158" s="8"/>
      <c r="CH158" s="1"/>
    </row>
    <row r="159" spans="2:86" s="211" customFormat="1" ht="13.9">
      <c r="B159" s="331"/>
      <c r="C159" s="332"/>
      <c r="D159" s="332"/>
      <c r="E159" s="332"/>
      <c r="F159" s="332"/>
      <c r="G159" s="332"/>
      <c r="H159" s="332"/>
      <c r="I159" s="332"/>
      <c r="J159" s="332"/>
      <c r="K159" s="333"/>
      <c r="L159" s="8"/>
      <c r="M159" s="8"/>
      <c r="N159" s="8"/>
      <c r="O159" s="8"/>
      <c r="P159" s="8"/>
      <c r="Q159" s="1"/>
      <c r="R159" s="1"/>
      <c r="S159" s="1"/>
      <c r="T159" s="1"/>
      <c r="U159" s="1"/>
      <c r="V159" s="8"/>
      <c r="W159" s="1"/>
      <c r="X159" s="1"/>
      <c r="Y159" s="8"/>
      <c r="Z159" s="8"/>
      <c r="AA159" s="8"/>
      <c r="AB159" s="8"/>
      <c r="AC159" s="8"/>
      <c r="AD159" s="8"/>
      <c r="AE159" s="8"/>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8"/>
      <c r="BW159" s="8"/>
      <c r="BX159" s="8"/>
      <c r="BY159" s="8"/>
      <c r="BZ159" s="8"/>
      <c r="CA159" s="8"/>
      <c r="CB159" s="1"/>
      <c r="CC159" s="8"/>
      <c r="CD159" s="1"/>
      <c r="CE159" s="8"/>
      <c r="CF159" s="1"/>
      <c r="CG159" s="8"/>
      <c r="CH159" s="1"/>
    </row>
    <row r="160" spans="2:86" s="211" customFormat="1" ht="13.9">
      <c r="B160" s="331"/>
      <c r="C160" s="332"/>
      <c r="D160" s="332"/>
      <c r="E160" s="332"/>
      <c r="F160" s="332"/>
      <c r="G160" s="332"/>
      <c r="H160" s="332"/>
      <c r="I160" s="332"/>
      <c r="J160" s="332"/>
      <c r="K160" s="333"/>
      <c r="L160" s="8"/>
      <c r="M160" s="8"/>
      <c r="N160" s="8"/>
      <c r="O160" s="8"/>
      <c r="P160" s="8"/>
      <c r="Q160" s="1"/>
      <c r="R160" s="1"/>
      <c r="S160" s="1"/>
      <c r="T160" s="1"/>
      <c r="U160" s="1"/>
      <c r="V160" s="8"/>
      <c r="W160" s="1"/>
      <c r="X160" s="1"/>
      <c r="Y160" s="8"/>
      <c r="Z160" s="8"/>
      <c r="AA160" s="8"/>
      <c r="AB160" s="8"/>
      <c r="AC160" s="8"/>
      <c r="AD160" s="8"/>
      <c r="AE160" s="8"/>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8"/>
      <c r="BW160" s="8"/>
      <c r="BX160" s="8"/>
      <c r="BY160" s="8"/>
      <c r="BZ160" s="8"/>
      <c r="CA160" s="8"/>
      <c r="CB160" s="1"/>
      <c r="CC160" s="8"/>
      <c r="CD160" s="1"/>
      <c r="CE160" s="8"/>
      <c r="CF160" s="1"/>
      <c r="CG160" s="8"/>
      <c r="CH160" s="1"/>
    </row>
    <row r="161" spans="2:86" s="211" customFormat="1" ht="13.9">
      <c r="B161" s="334"/>
      <c r="C161" s="335"/>
      <c r="D161" s="335"/>
      <c r="E161" s="335"/>
      <c r="F161" s="335"/>
      <c r="G161" s="335"/>
      <c r="H161" s="335"/>
      <c r="I161" s="335"/>
      <c r="J161" s="335"/>
      <c r="K161" s="336"/>
      <c r="L161" s="8"/>
      <c r="M161" s="8"/>
      <c r="N161" s="8"/>
      <c r="O161" s="8"/>
      <c r="P161" s="8"/>
      <c r="Q161" s="1"/>
      <c r="R161" s="1"/>
      <c r="S161" s="1"/>
      <c r="T161" s="1"/>
      <c r="U161" s="1"/>
      <c r="V161" s="8"/>
      <c r="W161" s="1"/>
      <c r="X161" s="1"/>
      <c r="Y161" s="8"/>
      <c r="Z161" s="8"/>
      <c r="AA161" s="8"/>
      <c r="AB161" s="8"/>
      <c r="AC161" s="8"/>
      <c r="AD161" s="8"/>
      <c r="AE161" s="8"/>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8"/>
      <c r="BW161" s="8"/>
      <c r="BX161" s="8"/>
      <c r="BY161" s="8"/>
      <c r="BZ161" s="8"/>
      <c r="CA161" s="8"/>
      <c r="CB161" s="1"/>
      <c r="CC161" s="8"/>
      <c r="CD161" s="1"/>
      <c r="CE161" s="8"/>
      <c r="CF161" s="1"/>
      <c r="CG161" s="8"/>
      <c r="CH161" s="1"/>
    </row>
    <row r="162" spans="2:86" s="211" customFormat="1" ht="13.9">
      <c r="B162" s="1"/>
      <c r="C162" s="1"/>
      <c r="D162" s="1"/>
      <c r="E162" s="1"/>
      <c r="F162" s="1"/>
      <c r="G162" s="1"/>
      <c r="H162" s="8"/>
      <c r="I162" s="8"/>
      <c r="J162" s="8"/>
      <c r="K162" s="8"/>
      <c r="L162" s="8"/>
      <c r="M162" s="8"/>
      <c r="N162" s="8"/>
      <c r="O162" s="8"/>
      <c r="P162" s="8"/>
      <c r="Q162" s="1"/>
      <c r="R162" s="1"/>
      <c r="S162" s="1"/>
      <c r="T162" s="1"/>
      <c r="U162" s="1"/>
      <c r="V162" s="8"/>
      <c r="W162" s="1"/>
      <c r="X162" s="1"/>
      <c r="Y162" s="8"/>
      <c r="Z162" s="8"/>
      <c r="AA162" s="8"/>
      <c r="AB162" s="8"/>
      <c r="AC162" s="8"/>
      <c r="AD162" s="8"/>
      <c r="AE162" s="8"/>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8"/>
      <c r="BW162" s="8"/>
      <c r="BX162" s="8"/>
      <c r="BY162" s="8"/>
      <c r="BZ162" s="8"/>
      <c r="CA162" s="8"/>
      <c r="CB162" s="1"/>
      <c r="CC162" s="8"/>
      <c r="CD162" s="1"/>
      <c r="CE162" s="8"/>
      <c r="CF162" s="1"/>
      <c r="CG162" s="8"/>
      <c r="CH162" s="1"/>
    </row>
    <row r="163" spans="2:86" s="211" customFormat="1" ht="13.9">
      <c r="B163" s="1"/>
      <c r="C163" s="1"/>
      <c r="D163" s="1"/>
      <c r="E163" s="1"/>
      <c r="F163" s="1"/>
      <c r="G163" s="1"/>
      <c r="H163" s="8"/>
      <c r="I163" s="8"/>
      <c r="J163" s="8"/>
      <c r="K163" s="8"/>
      <c r="L163" s="8"/>
      <c r="M163" s="8"/>
      <c r="N163" s="8"/>
      <c r="O163" s="8"/>
      <c r="P163" s="8"/>
      <c r="Q163" s="1"/>
      <c r="R163" s="1"/>
      <c r="S163" s="1"/>
      <c r="T163" s="1"/>
      <c r="U163" s="1"/>
      <c r="V163" s="8"/>
      <c r="W163" s="1"/>
      <c r="X163" s="1"/>
      <c r="Y163" s="8"/>
      <c r="Z163" s="8"/>
      <c r="AA163" s="8"/>
      <c r="AB163" s="8"/>
      <c r="AC163" s="8"/>
      <c r="AD163" s="8"/>
      <c r="AE163" s="8"/>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8"/>
      <c r="BW163" s="8"/>
      <c r="BX163" s="8"/>
      <c r="BY163" s="8"/>
      <c r="BZ163" s="8"/>
      <c r="CA163" s="8"/>
      <c r="CB163" s="1"/>
      <c r="CC163" s="8"/>
      <c r="CD163" s="1"/>
      <c r="CE163" s="8"/>
      <c r="CF163" s="1"/>
      <c r="CG163" s="8"/>
      <c r="CH163" s="1"/>
    </row>
    <row r="164" spans="2:86" s="211" customFormat="1" ht="13.9" hidden="1">
      <c r="B164" s="1"/>
      <c r="C164" s="1"/>
      <c r="D164" s="1"/>
      <c r="E164" s="1"/>
      <c r="F164" s="1"/>
      <c r="G164" s="1"/>
      <c r="H164" s="8"/>
      <c r="I164" s="8"/>
      <c r="J164" s="8"/>
      <c r="K164" s="8"/>
      <c r="L164" s="8"/>
      <c r="M164" s="8"/>
      <c r="N164" s="8"/>
      <c r="O164" s="8"/>
      <c r="P164" s="8"/>
      <c r="Q164" s="1"/>
      <c r="R164" s="1"/>
      <c r="S164" s="1"/>
      <c r="T164" s="1"/>
      <c r="U164" s="1"/>
      <c r="V164" s="8"/>
      <c r="W164" s="1"/>
      <c r="X164" s="1"/>
      <c r="Y164" s="8"/>
      <c r="Z164" s="8"/>
      <c r="AA164" s="8"/>
      <c r="AB164" s="8"/>
      <c r="AC164" s="8"/>
      <c r="AD164" s="8"/>
      <c r="AE164" s="8"/>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8"/>
      <c r="BW164" s="8"/>
      <c r="BX164" s="8"/>
      <c r="BY164" s="8"/>
      <c r="BZ164" s="8"/>
      <c r="CA164" s="8"/>
      <c r="CB164" s="1"/>
      <c r="CC164" s="8"/>
      <c r="CD164" s="1"/>
      <c r="CE164" s="8"/>
      <c r="CF164" s="1"/>
      <c r="CG164" s="8"/>
      <c r="CH164" s="1"/>
    </row>
    <row r="165" spans="2:86" s="211" customFormat="1" ht="13.9" hidden="1">
      <c r="B165" s="1"/>
      <c r="C165" s="1"/>
      <c r="D165" s="1"/>
      <c r="E165" s="1"/>
      <c r="F165" s="1"/>
      <c r="G165" s="1"/>
      <c r="H165" s="8"/>
      <c r="I165" s="8"/>
      <c r="J165" s="8"/>
      <c r="K165" s="8"/>
      <c r="L165" s="8"/>
      <c r="M165" s="8"/>
      <c r="N165" s="8"/>
      <c r="O165" s="8"/>
      <c r="P165" s="8"/>
      <c r="Q165" s="1"/>
      <c r="R165" s="1"/>
      <c r="S165" s="1"/>
      <c r="T165" s="1"/>
      <c r="U165" s="1"/>
      <c r="V165" s="8"/>
      <c r="W165" s="1"/>
      <c r="X165" s="1"/>
      <c r="Y165" s="8"/>
      <c r="Z165" s="8"/>
      <c r="AA165" s="8"/>
      <c r="AB165" s="8"/>
      <c r="AC165" s="8"/>
      <c r="AD165" s="8"/>
      <c r="AE165" s="8"/>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8"/>
      <c r="BW165" s="8"/>
      <c r="BX165" s="8"/>
      <c r="BY165" s="8"/>
      <c r="BZ165" s="8"/>
      <c r="CA165" s="8"/>
      <c r="CB165" s="1"/>
      <c r="CC165" s="8"/>
      <c r="CD165" s="1"/>
      <c r="CE165" s="8"/>
      <c r="CF165" s="1"/>
      <c r="CG165" s="8"/>
      <c r="CH165" s="1"/>
    </row>
    <row r="166" spans="2:86" s="211" customFormat="1" ht="13.9" hidden="1">
      <c r="B166" s="1"/>
      <c r="C166" s="1"/>
      <c r="D166" s="1"/>
      <c r="E166" s="1"/>
      <c r="F166" s="1"/>
      <c r="G166" s="1"/>
      <c r="H166" s="8"/>
      <c r="I166" s="8"/>
      <c r="J166" s="8"/>
      <c r="K166" s="8"/>
      <c r="L166" s="8"/>
      <c r="M166" s="8"/>
      <c r="N166" s="8"/>
      <c r="O166" s="8"/>
      <c r="P166" s="8"/>
      <c r="Q166" s="1"/>
      <c r="R166" s="1"/>
      <c r="S166" s="1"/>
      <c r="T166" s="1"/>
      <c r="U166" s="1"/>
      <c r="V166" s="8"/>
      <c r="W166" s="1"/>
      <c r="X166" s="1"/>
      <c r="Y166" s="8"/>
      <c r="Z166" s="8"/>
      <c r="AA166" s="8"/>
      <c r="AB166" s="8"/>
      <c r="AC166" s="8"/>
      <c r="AD166" s="8"/>
      <c r="AE166" s="8"/>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8"/>
      <c r="BW166" s="8"/>
      <c r="BX166" s="8"/>
      <c r="BY166" s="8"/>
      <c r="BZ166" s="8"/>
      <c r="CA166" s="8"/>
      <c r="CB166" s="1"/>
      <c r="CC166" s="8"/>
      <c r="CD166" s="1"/>
      <c r="CE166" s="8"/>
      <c r="CF166" s="1"/>
      <c r="CG166" s="8"/>
      <c r="CH166" s="1"/>
    </row>
    <row r="167" spans="2:86" s="211" customFormat="1" ht="13.9" hidden="1">
      <c r="B167" s="1"/>
      <c r="C167" s="1"/>
      <c r="D167" s="1"/>
      <c r="E167" s="1"/>
      <c r="F167" s="1"/>
      <c r="G167" s="1"/>
      <c r="H167" s="8"/>
      <c r="I167" s="8"/>
      <c r="J167" s="8"/>
      <c r="K167" s="8"/>
      <c r="L167" s="8"/>
      <c r="M167" s="8"/>
      <c r="N167" s="8"/>
      <c r="O167" s="8"/>
      <c r="P167" s="8"/>
      <c r="Q167" s="1"/>
      <c r="R167" s="1"/>
      <c r="S167" s="1"/>
      <c r="T167" s="1"/>
      <c r="U167" s="1"/>
      <c r="V167" s="8"/>
      <c r="W167" s="1"/>
      <c r="X167" s="1"/>
      <c r="Y167" s="8"/>
      <c r="Z167" s="8"/>
      <c r="AA167" s="8"/>
      <c r="AB167" s="8"/>
      <c r="AC167" s="8"/>
      <c r="AD167" s="8"/>
      <c r="AE167" s="8"/>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8"/>
      <c r="BW167" s="8"/>
      <c r="BX167" s="8"/>
      <c r="BY167" s="8"/>
      <c r="BZ167" s="8"/>
      <c r="CA167" s="8"/>
      <c r="CB167" s="1"/>
      <c r="CC167" s="8"/>
      <c r="CD167" s="1"/>
      <c r="CE167" s="8"/>
      <c r="CF167" s="1"/>
      <c r="CG167" s="8"/>
      <c r="CH167" s="1"/>
    </row>
    <row r="168" spans="2:86" s="211" customFormat="1" ht="13.9" hidden="1">
      <c r="B168" s="1"/>
      <c r="C168" s="1"/>
      <c r="D168" s="1"/>
      <c r="E168" s="1"/>
      <c r="F168" s="1"/>
      <c r="G168" s="1"/>
      <c r="H168" s="8"/>
      <c r="I168" s="8"/>
      <c r="J168" s="8"/>
      <c r="K168" s="8"/>
      <c r="L168" s="8"/>
      <c r="M168" s="8"/>
      <c r="N168" s="8"/>
      <c r="O168" s="8"/>
      <c r="P168" s="8"/>
      <c r="Q168" s="1"/>
      <c r="R168" s="1"/>
      <c r="S168" s="1"/>
      <c r="T168" s="1"/>
      <c r="U168" s="1"/>
      <c r="V168" s="8"/>
      <c r="W168" s="1"/>
      <c r="X168" s="1"/>
      <c r="Y168" s="8"/>
      <c r="Z168" s="8"/>
      <c r="AA168" s="8"/>
      <c r="AB168" s="8"/>
      <c r="AC168" s="8"/>
      <c r="AD168" s="8"/>
      <c r="AE168" s="8"/>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8"/>
      <c r="BW168" s="8"/>
      <c r="BX168" s="8"/>
      <c r="BY168" s="8"/>
      <c r="BZ168" s="8"/>
      <c r="CA168" s="8"/>
      <c r="CB168" s="1"/>
      <c r="CC168" s="8"/>
      <c r="CD168" s="1"/>
      <c r="CE168" s="8"/>
      <c r="CF168" s="1"/>
      <c r="CG168" s="8"/>
      <c r="CH168" s="1"/>
    </row>
    <row r="169" spans="2:86" s="211" customFormat="1" ht="13.9" hidden="1">
      <c r="B169" s="1"/>
      <c r="C169" s="1"/>
      <c r="D169" s="1"/>
      <c r="E169" s="1"/>
      <c r="F169" s="1"/>
      <c r="G169" s="1"/>
      <c r="H169" s="8"/>
      <c r="I169" s="8"/>
      <c r="J169" s="8"/>
      <c r="K169" s="8"/>
      <c r="L169" s="8"/>
      <c r="M169" s="8"/>
      <c r="N169" s="8"/>
      <c r="O169" s="8"/>
      <c r="P169" s="8"/>
      <c r="Q169" s="1"/>
      <c r="R169" s="1"/>
      <c r="S169" s="1"/>
      <c r="T169" s="1"/>
      <c r="U169" s="1"/>
      <c r="V169" s="8"/>
      <c r="W169" s="1"/>
      <c r="X169" s="1"/>
      <c r="Y169" s="8"/>
      <c r="Z169" s="8"/>
      <c r="AA169" s="8"/>
      <c r="AB169" s="8"/>
      <c r="AC169" s="8"/>
      <c r="AD169" s="8"/>
      <c r="AE169" s="8"/>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8"/>
      <c r="BW169" s="8"/>
      <c r="BX169" s="8"/>
      <c r="BY169" s="8"/>
      <c r="BZ169" s="8"/>
      <c r="CA169" s="8"/>
      <c r="CB169" s="1"/>
      <c r="CC169" s="8"/>
      <c r="CD169" s="1"/>
      <c r="CE169" s="8"/>
      <c r="CF169" s="1"/>
      <c r="CG169" s="8"/>
      <c r="CH169" s="1"/>
    </row>
    <row r="170" spans="2:86" s="211" customFormat="1" ht="13.9" hidden="1">
      <c r="B170" s="1"/>
      <c r="C170" s="1"/>
      <c r="D170" s="1"/>
      <c r="E170" s="1"/>
      <c r="F170" s="1"/>
      <c r="G170" s="1"/>
      <c r="H170" s="8"/>
      <c r="I170" s="8"/>
      <c r="J170" s="8"/>
      <c r="K170" s="8"/>
      <c r="L170" s="8"/>
      <c r="M170" s="8"/>
      <c r="N170" s="8"/>
      <c r="O170" s="8"/>
      <c r="P170" s="8"/>
      <c r="Q170" s="1"/>
      <c r="R170" s="1"/>
      <c r="S170" s="1"/>
      <c r="T170" s="1"/>
      <c r="U170" s="1"/>
      <c r="V170" s="8"/>
      <c r="W170" s="1"/>
      <c r="X170" s="1"/>
      <c r="Y170" s="8"/>
      <c r="Z170" s="8"/>
      <c r="AA170" s="8"/>
      <c r="AB170" s="8"/>
      <c r="AC170" s="8"/>
      <c r="AD170" s="8"/>
      <c r="AE170" s="8"/>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8"/>
      <c r="BW170" s="8"/>
      <c r="BX170" s="8"/>
      <c r="BY170" s="8"/>
      <c r="BZ170" s="8"/>
      <c r="CA170" s="8"/>
      <c r="CB170" s="1"/>
      <c r="CC170" s="8"/>
      <c r="CD170" s="1"/>
      <c r="CE170" s="8"/>
      <c r="CF170" s="1"/>
      <c r="CG170" s="8"/>
      <c r="CH170" s="1"/>
    </row>
    <row r="171" spans="2:86" s="211" customFormat="1" ht="13.9" hidden="1">
      <c r="B171" s="1"/>
      <c r="C171" s="1"/>
      <c r="D171" s="1"/>
      <c r="E171" s="1"/>
      <c r="F171" s="1"/>
      <c r="G171" s="1"/>
      <c r="H171" s="8"/>
      <c r="I171" s="8"/>
      <c r="J171" s="8"/>
      <c r="K171" s="8"/>
      <c r="L171" s="8"/>
      <c r="M171" s="8"/>
      <c r="N171" s="8"/>
      <c r="O171" s="8"/>
      <c r="P171" s="8"/>
      <c r="Q171" s="1"/>
      <c r="R171" s="1"/>
      <c r="S171" s="1"/>
      <c r="T171" s="1"/>
      <c r="U171" s="1"/>
      <c r="V171" s="8"/>
      <c r="W171" s="1"/>
      <c r="X171" s="1"/>
      <c r="Y171" s="8"/>
      <c r="Z171" s="8"/>
      <c r="AA171" s="8"/>
      <c r="AB171" s="8"/>
      <c r="AC171" s="8"/>
      <c r="AD171" s="8"/>
      <c r="AE171" s="8"/>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8"/>
      <c r="BW171" s="8"/>
      <c r="BX171" s="8"/>
      <c r="BY171" s="8"/>
      <c r="BZ171" s="8"/>
      <c r="CA171" s="8"/>
      <c r="CB171" s="1"/>
      <c r="CC171" s="8"/>
      <c r="CD171" s="1"/>
      <c r="CE171" s="8"/>
      <c r="CF171" s="1"/>
      <c r="CG171" s="8"/>
      <c r="CH171" s="1"/>
    </row>
    <row r="172" spans="2:86" s="211" customFormat="1" ht="13.9" hidden="1">
      <c r="B172" s="1"/>
      <c r="C172" s="1"/>
      <c r="D172" s="1"/>
      <c r="E172" s="1"/>
      <c r="F172" s="1"/>
      <c r="G172" s="1"/>
      <c r="H172" s="8"/>
      <c r="I172" s="8"/>
      <c r="J172" s="8"/>
      <c r="K172" s="8"/>
      <c r="L172" s="8"/>
      <c r="M172" s="8"/>
      <c r="N172" s="8"/>
      <c r="O172" s="8"/>
      <c r="P172" s="8"/>
      <c r="Q172" s="1"/>
      <c r="R172" s="1"/>
      <c r="S172" s="1"/>
      <c r="T172" s="1"/>
      <c r="U172" s="1"/>
      <c r="V172" s="8"/>
      <c r="W172" s="1"/>
      <c r="X172" s="1"/>
      <c r="Y172" s="8"/>
      <c r="Z172" s="8"/>
      <c r="AA172" s="8"/>
      <c r="AB172" s="8"/>
      <c r="AC172" s="8"/>
      <c r="AD172" s="8"/>
      <c r="AE172" s="8"/>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8"/>
      <c r="BW172" s="8"/>
      <c r="BX172" s="8"/>
      <c r="BY172" s="8"/>
      <c r="BZ172" s="8"/>
      <c r="CA172" s="8"/>
      <c r="CB172" s="1"/>
      <c r="CC172" s="8"/>
      <c r="CD172" s="1"/>
      <c r="CE172" s="8"/>
      <c r="CF172" s="1"/>
      <c r="CG172" s="8"/>
      <c r="CH172" s="1"/>
    </row>
    <row r="173" spans="2:86" s="211" customFormat="1" ht="13.9" hidden="1">
      <c r="B173" s="1"/>
      <c r="C173" s="1"/>
      <c r="D173" s="1"/>
      <c r="E173" s="1"/>
      <c r="F173" s="1"/>
      <c r="G173" s="1"/>
      <c r="H173" s="8"/>
      <c r="I173" s="8"/>
      <c r="J173" s="8"/>
      <c r="K173" s="8"/>
      <c r="L173" s="8"/>
      <c r="M173" s="8"/>
      <c r="N173" s="8"/>
      <c r="O173" s="8"/>
      <c r="P173" s="8"/>
      <c r="Q173" s="1"/>
      <c r="R173" s="1"/>
      <c r="S173" s="1"/>
      <c r="T173" s="1"/>
      <c r="U173" s="1"/>
      <c r="V173" s="8"/>
      <c r="W173" s="1"/>
      <c r="X173" s="1"/>
      <c r="Y173" s="8"/>
      <c r="Z173" s="8"/>
      <c r="AA173" s="8"/>
      <c r="AB173" s="8"/>
      <c r="AC173" s="8"/>
      <c r="AD173" s="8"/>
      <c r="AE173" s="8"/>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8"/>
      <c r="BW173" s="8"/>
      <c r="BX173" s="8"/>
      <c r="BY173" s="8"/>
      <c r="BZ173" s="8"/>
      <c r="CA173" s="8"/>
      <c r="CB173" s="1"/>
      <c r="CC173" s="8"/>
      <c r="CD173" s="1"/>
      <c r="CE173" s="8"/>
      <c r="CF173" s="1"/>
      <c r="CG173" s="8"/>
      <c r="CH173" s="1"/>
    </row>
    <row r="174" spans="2:86" s="211" customFormat="1" ht="13.9" hidden="1">
      <c r="B174" s="1"/>
      <c r="C174" s="1"/>
      <c r="D174" s="1"/>
      <c r="E174" s="1"/>
      <c r="F174" s="1"/>
      <c r="G174" s="1"/>
      <c r="H174" s="8"/>
      <c r="I174" s="8"/>
      <c r="J174" s="8"/>
      <c r="K174" s="8"/>
      <c r="L174" s="8"/>
      <c r="M174" s="8"/>
      <c r="N174" s="8"/>
      <c r="O174" s="8"/>
      <c r="P174" s="8"/>
      <c r="Q174" s="1"/>
      <c r="R174" s="1"/>
      <c r="S174" s="1"/>
      <c r="T174" s="1"/>
      <c r="U174" s="1"/>
      <c r="V174" s="8"/>
      <c r="W174" s="1"/>
      <c r="X174" s="1"/>
      <c r="Y174" s="8"/>
      <c r="Z174" s="8"/>
      <c r="AA174" s="8"/>
      <c r="AB174" s="8"/>
      <c r="AC174" s="8"/>
      <c r="AD174" s="8"/>
      <c r="AE174" s="8"/>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8"/>
      <c r="BW174" s="8"/>
      <c r="BX174" s="8"/>
      <c r="BY174" s="8"/>
      <c r="BZ174" s="8"/>
      <c r="CA174" s="8"/>
      <c r="CB174" s="1"/>
      <c r="CC174" s="8"/>
      <c r="CD174" s="1"/>
      <c r="CE174" s="8"/>
      <c r="CF174" s="1"/>
      <c r="CG174" s="8"/>
      <c r="CH174" s="1"/>
    </row>
    <row r="175" spans="2:86" s="211" customFormat="1" ht="13.9" hidden="1">
      <c r="B175" s="1"/>
      <c r="C175" s="1"/>
      <c r="D175" s="1"/>
      <c r="E175" s="1"/>
      <c r="F175" s="1"/>
      <c r="G175" s="1"/>
      <c r="H175" s="8"/>
      <c r="I175" s="8"/>
      <c r="J175" s="8"/>
      <c r="K175" s="8"/>
      <c r="L175" s="8"/>
      <c r="M175" s="8"/>
      <c r="N175" s="8"/>
      <c r="O175" s="8"/>
      <c r="P175" s="8"/>
      <c r="Q175" s="1"/>
      <c r="R175" s="1"/>
      <c r="S175" s="1"/>
      <c r="T175" s="1"/>
      <c r="U175" s="1"/>
      <c r="V175" s="8"/>
      <c r="W175" s="1"/>
      <c r="X175" s="1"/>
      <c r="Y175" s="8"/>
      <c r="Z175" s="8"/>
      <c r="AA175" s="8"/>
      <c r="AB175" s="8"/>
      <c r="AC175" s="8"/>
      <c r="AD175" s="8"/>
      <c r="AE175" s="8"/>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8"/>
      <c r="BW175" s="8"/>
      <c r="BX175" s="8"/>
      <c r="BY175" s="8"/>
      <c r="BZ175" s="8"/>
      <c r="CA175" s="8"/>
      <c r="CB175" s="1"/>
      <c r="CC175" s="8"/>
      <c r="CD175" s="1"/>
      <c r="CE175" s="8"/>
      <c r="CF175" s="1"/>
      <c r="CG175" s="8"/>
      <c r="CH175" s="1"/>
    </row>
    <row r="176" spans="2:86" s="211" customFormat="1" ht="13.9" hidden="1">
      <c r="B176" s="1"/>
      <c r="C176" s="1"/>
      <c r="D176" s="1"/>
      <c r="E176" s="1"/>
      <c r="F176" s="1"/>
      <c r="G176" s="1"/>
      <c r="H176" s="8"/>
      <c r="I176" s="8"/>
      <c r="J176" s="8"/>
      <c r="K176" s="8"/>
      <c r="L176" s="8"/>
      <c r="M176" s="8"/>
      <c r="N176" s="8"/>
      <c r="O176" s="8"/>
      <c r="P176" s="8"/>
      <c r="Q176" s="1"/>
      <c r="R176" s="1"/>
      <c r="S176" s="1"/>
      <c r="T176" s="1"/>
      <c r="U176" s="1"/>
      <c r="V176" s="8"/>
      <c r="W176" s="1"/>
      <c r="X176" s="1"/>
      <c r="Y176" s="8"/>
      <c r="Z176" s="8"/>
      <c r="AA176" s="8"/>
      <c r="AB176" s="8"/>
      <c r="AC176" s="8"/>
      <c r="AD176" s="8"/>
      <c r="AE176" s="8"/>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8"/>
      <c r="BW176" s="8"/>
      <c r="BX176" s="8"/>
      <c r="BY176" s="8"/>
      <c r="BZ176" s="8"/>
      <c r="CA176" s="8"/>
      <c r="CB176" s="1"/>
      <c r="CC176" s="8"/>
      <c r="CD176" s="1"/>
      <c r="CE176" s="8"/>
      <c r="CF176" s="1"/>
      <c r="CG176" s="8"/>
      <c r="CH176" s="1"/>
    </row>
    <row r="177" spans="17:86" s="211" customFormat="1" ht="13.9" hidden="1">
      <c r="Q177" s="1"/>
      <c r="R177" s="1"/>
      <c r="S177" s="1"/>
      <c r="T177" s="1"/>
      <c r="U177" s="1"/>
      <c r="V177" s="8"/>
      <c r="W177" s="1"/>
      <c r="X177" s="1"/>
      <c r="Y177" s="8"/>
      <c r="Z177" s="8"/>
      <c r="AA177" s="8"/>
      <c r="AB177" s="8"/>
      <c r="AC177" s="8"/>
      <c r="AD177" s="8"/>
      <c r="AE177" s="8"/>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8"/>
      <c r="BW177" s="8"/>
      <c r="BX177" s="8"/>
      <c r="BY177" s="8"/>
      <c r="BZ177" s="8"/>
      <c r="CA177" s="8"/>
      <c r="CB177" s="1"/>
      <c r="CC177" s="8"/>
      <c r="CD177" s="1"/>
      <c r="CE177" s="8"/>
      <c r="CF177" s="1"/>
      <c r="CG177" s="8"/>
      <c r="CH177" s="1"/>
    </row>
    <row r="178" spans="17:86" s="211" customFormat="1" ht="13.9" hidden="1">
      <c r="Q178" s="1"/>
      <c r="R178" s="1"/>
      <c r="S178" s="1"/>
      <c r="T178" s="1"/>
      <c r="U178" s="1"/>
      <c r="V178" s="8"/>
      <c r="W178" s="1"/>
      <c r="X178" s="1"/>
      <c r="Y178" s="8"/>
      <c r="Z178" s="8"/>
      <c r="AA178" s="8"/>
      <c r="AB178" s="8"/>
      <c r="AC178" s="8"/>
      <c r="AD178" s="8"/>
      <c r="AE178" s="8"/>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8"/>
      <c r="BW178" s="8"/>
      <c r="BX178" s="8"/>
      <c r="BY178" s="8"/>
      <c r="BZ178" s="8"/>
      <c r="CA178" s="8"/>
      <c r="CB178" s="1"/>
      <c r="CC178" s="8"/>
      <c r="CD178" s="1"/>
      <c r="CE178" s="8"/>
      <c r="CF178" s="1"/>
      <c r="CG178" s="8"/>
      <c r="CH178" s="1"/>
    </row>
    <row r="179" spans="17:86" s="211" customFormat="1" ht="13.9" hidden="1">
      <c r="Q179" s="1"/>
      <c r="R179" s="1"/>
      <c r="S179" s="1"/>
      <c r="T179" s="1"/>
      <c r="U179" s="1"/>
      <c r="V179" s="8"/>
      <c r="W179" s="1"/>
      <c r="X179" s="1"/>
      <c r="Y179" s="8"/>
      <c r="Z179" s="8"/>
      <c r="AA179" s="8"/>
      <c r="AB179" s="8"/>
      <c r="AC179" s="8"/>
      <c r="AD179" s="8"/>
      <c r="AE179" s="8"/>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8"/>
      <c r="BW179" s="8"/>
      <c r="BX179" s="8"/>
      <c r="BY179" s="8"/>
      <c r="BZ179" s="8"/>
      <c r="CA179" s="8"/>
      <c r="CB179" s="1"/>
      <c r="CC179" s="8"/>
      <c r="CD179" s="1"/>
      <c r="CE179" s="8"/>
      <c r="CF179" s="1"/>
      <c r="CG179" s="8"/>
      <c r="CH179" s="1"/>
    </row>
    <row r="180" spans="17:86" ht="12.75" customHeight="1">
      <c r="Q180" s="1"/>
      <c r="R180" s="1"/>
      <c r="S180" s="1"/>
      <c r="T180" s="1"/>
      <c r="U180" s="1"/>
      <c r="V180" s="8"/>
      <c r="W180" s="1"/>
      <c r="X180" s="1"/>
      <c r="Y180" s="8"/>
      <c r="Z180" s="8"/>
      <c r="AA180" s="8"/>
      <c r="AB180" s="8"/>
      <c r="AC180" s="8"/>
      <c r="AD180" s="8"/>
      <c r="AE180" s="8"/>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8"/>
      <c r="BH180" s="8"/>
      <c r="BI180" s="8"/>
      <c r="BJ180" s="8"/>
      <c r="BK180" s="8"/>
      <c r="BL180" s="8"/>
      <c r="BM180" s="8"/>
      <c r="BN180" s="8"/>
      <c r="BO180" s="8"/>
      <c r="BP180" s="8"/>
      <c r="BQ180" s="8"/>
      <c r="BR180" s="8"/>
      <c r="BS180" s="8"/>
      <c r="BT180" s="8"/>
      <c r="BU180" s="8"/>
      <c r="BV180" s="8"/>
      <c r="BW180" s="8"/>
      <c r="BX180" s="8"/>
      <c r="BY180" s="8"/>
      <c r="BZ180" s="8"/>
      <c r="CA180" s="8"/>
      <c r="CB180" s="1"/>
      <c r="CC180" s="8"/>
      <c r="CD180" s="1"/>
      <c r="CE180" s="8"/>
      <c r="CF180" s="1"/>
      <c r="CG180" s="8"/>
      <c r="CH180" s="1"/>
    </row>
    <row r="181" spans="17:86" ht="12.75" customHeight="1">
      <c r="Q181" s="1"/>
      <c r="R181" s="1"/>
      <c r="S181" s="1"/>
      <c r="T181" s="1"/>
      <c r="U181" s="1"/>
      <c r="V181" s="8"/>
      <c r="W181" s="1"/>
      <c r="X181" s="1"/>
      <c r="Y181" s="8"/>
      <c r="Z181" s="8"/>
      <c r="AA181" s="8"/>
      <c r="AB181" s="8"/>
      <c r="AC181" s="8"/>
      <c r="AD181" s="8"/>
      <c r="AE181" s="8"/>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8"/>
      <c r="BH181" s="8"/>
      <c r="BI181" s="8"/>
      <c r="BJ181" s="8"/>
      <c r="BK181" s="8"/>
      <c r="BL181" s="8"/>
      <c r="BM181" s="8"/>
      <c r="BN181" s="8"/>
      <c r="BO181" s="8"/>
      <c r="BP181" s="8"/>
      <c r="BQ181" s="8"/>
      <c r="BR181" s="8"/>
      <c r="BS181" s="8"/>
      <c r="BT181" s="8"/>
      <c r="BU181" s="8"/>
      <c r="BV181" s="8"/>
      <c r="BW181" s="8"/>
      <c r="BX181" s="8"/>
      <c r="BY181" s="8"/>
      <c r="BZ181" s="8"/>
      <c r="CA181" s="8"/>
      <c r="CB181" s="1"/>
      <c r="CC181" s="8"/>
      <c r="CD181" s="1"/>
      <c r="CE181" s="8"/>
      <c r="CF181" s="1"/>
      <c r="CG181" s="8"/>
      <c r="CH181" s="1"/>
    </row>
    <row r="182" spans="17:86" ht="12.75" customHeight="1">
      <c r="Q182" s="1"/>
      <c r="R182" s="1"/>
      <c r="S182" s="1"/>
      <c r="T182" s="1"/>
      <c r="U182" s="1"/>
      <c r="V182" s="8"/>
      <c r="W182" s="1"/>
      <c r="X182" s="1"/>
      <c r="Y182" s="8"/>
      <c r="Z182" s="8"/>
      <c r="AA182" s="8"/>
      <c r="AB182" s="8"/>
      <c r="AC182" s="8"/>
      <c r="AD182" s="8"/>
      <c r="AE182" s="8"/>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8"/>
      <c r="BH182" s="8"/>
      <c r="BI182" s="8"/>
      <c r="BJ182" s="8"/>
      <c r="BK182" s="8"/>
      <c r="BL182" s="8"/>
      <c r="BM182" s="8"/>
      <c r="BN182" s="8"/>
      <c r="BO182" s="8"/>
      <c r="BP182" s="8"/>
      <c r="BQ182" s="8"/>
      <c r="BR182" s="8"/>
      <c r="BS182" s="8"/>
      <c r="BT182" s="8"/>
      <c r="BU182" s="8"/>
      <c r="BV182" s="8"/>
      <c r="BW182" s="8"/>
      <c r="BX182" s="8"/>
      <c r="BY182" s="8"/>
      <c r="BZ182" s="8"/>
      <c r="CA182" s="8"/>
      <c r="CB182" s="1"/>
      <c r="CC182" s="8"/>
      <c r="CD182" s="1"/>
      <c r="CE182" s="8"/>
      <c r="CF182" s="1"/>
      <c r="CG182" s="8"/>
      <c r="CH182" s="1"/>
    </row>
    <row r="183" spans="17:86" ht="12.75" customHeight="1">
      <c r="Q183" s="1"/>
      <c r="R183" s="1"/>
      <c r="S183" s="1"/>
      <c r="T183" s="1"/>
      <c r="U183" s="1"/>
      <c r="V183" s="8"/>
      <c r="W183" s="1"/>
      <c r="X183" s="1"/>
      <c r="Y183" s="8"/>
      <c r="Z183" s="8"/>
      <c r="AA183" s="8"/>
      <c r="AB183" s="8"/>
      <c r="AC183" s="8"/>
      <c r="AD183" s="8"/>
      <c r="AE183" s="8"/>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8"/>
      <c r="BH183" s="8"/>
      <c r="BI183" s="8"/>
      <c r="BJ183" s="8"/>
      <c r="BK183" s="8"/>
      <c r="BL183" s="8"/>
      <c r="BM183" s="8"/>
      <c r="BN183" s="8"/>
      <c r="BO183" s="8"/>
      <c r="BP183" s="8"/>
      <c r="BQ183" s="8"/>
      <c r="BR183" s="8"/>
      <c r="BS183" s="8"/>
      <c r="BT183" s="8"/>
      <c r="BU183" s="8"/>
      <c r="BV183" s="8"/>
      <c r="BW183" s="8"/>
      <c r="BX183" s="8"/>
      <c r="BY183" s="8"/>
      <c r="BZ183" s="8"/>
      <c r="CA183" s="8"/>
      <c r="CB183" s="1"/>
      <c r="CC183" s="8"/>
      <c r="CD183" s="1"/>
      <c r="CE183" s="8"/>
      <c r="CF183" s="1"/>
      <c r="CG183" s="8"/>
      <c r="CH183" s="1"/>
    </row>
    <row r="184" spans="17:86" ht="12.75" customHeight="1">
      <c r="Q184" s="1"/>
      <c r="R184" s="1"/>
      <c r="S184" s="1"/>
      <c r="T184" s="1"/>
      <c r="U184" s="1"/>
      <c r="V184" s="8"/>
      <c r="W184" s="1"/>
      <c r="X184" s="1"/>
      <c r="Y184" s="8"/>
      <c r="Z184" s="8"/>
      <c r="AA184" s="8"/>
      <c r="AB184" s="8"/>
      <c r="AC184" s="8"/>
      <c r="AD184" s="8"/>
      <c r="AE184" s="8"/>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8"/>
      <c r="BH184" s="8"/>
      <c r="BI184" s="8"/>
      <c r="BJ184" s="8"/>
      <c r="BK184" s="8"/>
      <c r="BL184" s="8"/>
      <c r="BM184" s="8"/>
      <c r="BN184" s="8"/>
      <c r="BO184" s="8"/>
      <c r="BP184" s="8"/>
      <c r="BQ184" s="8"/>
      <c r="BR184" s="8"/>
      <c r="BS184" s="8"/>
      <c r="BT184" s="8"/>
      <c r="BU184" s="8"/>
      <c r="BV184" s="8"/>
      <c r="BW184" s="8"/>
      <c r="BX184" s="8"/>
      <c r="BY184" s="8"/>
      <c r="BZ184" s="8"/>
      <c r="CA184" s="8"/>
      <c r="CB184" s="1"/>
      <c r="CC184" s="8"/>
      <c r="CD184" s="1"/>
      <c r="CE184" s="8"/>
      <c r="CF184" s="1"/>
      <c r="CG184" s="8"/>
      <c r="CH184" s="1"/>
    </row>
    <row r="185" spans="17:86" ht="12.75" customHeight="1">
      <c r="Q185" s="1"/>
      <c r="R185" s="1"/>
      <c r="S185" s="1"/>
      <c r="T185" s="1"/>
      <c r="U185" s="1"/>
      <c r="V185" s="8"/>
      <c r="W185" s="1"/>
      <c r="X185" s="1"/>
      <c r="Y185" s="8"/>
      <c r="Z185" s="8"/>
      <c r="AA185" s="8"/>
      <c r="AB185" s="8"/>
      <c r="AC185" s="8"/>
      <c r="AD185" s="8"/>
      <c r="AE185" s="8"/>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8"/>
      <c r="BH185" s="8"/>
      <c r="BI185" s="8"/>
      <c r="BJ185" s="8"/>
      <c r="BK185" s="8"/>
      <c r="BL185" s="8"/>
      <c r="BM185" s="8"/>
      <c r="BN185" s="8"/>
      <c r="BO185" s="8"/>
      <c r="BP185" s="8"/>
      <c r="BQ185" s="8"/>
      <c r="BR185" s="8"/>
      <c r="BS185" s="8"/>
      <c r="BT185" s="8"/>
      <c r="BU185" s="8"/>
      <c r="BV185" s="8"/>
      <c r="BW185" s="8"/>
      <c r="BX185" s="8"/>
      <c r="BY185" s="8"/>
      <c r="BZ185" s="8"/>
      <c r="CA185" s="8"/>
      <c r="CB185" s="1"/>
      <c r="CC185" s="8"/>
      <c r="CD185" s="1"/>
      <c r="CE185" s="8"/>
      <c r="CF185" s="1"/>
      <c r="CG185" s="8"/>
      <c r="CH185" s="1"/>
    </row>
  </sheetData>
  <protectedRanges>
    <protectedRange sqref="BG40:BQ61 BM81:BM110 AM116:AO143 BQ3:BZ30 T3:AC30" name="Expected"/>
    <protectedRange sqref="H3:S30" name="Year5Range"/>
  </protectedRanges>
  <mergeCells count="41">
    <mergeCell ref="B147:K161"/>
    <mergeCell ref="B123:B134"/>
    <mergeCell ref="C123:D125"/>
    <mergeCell ref="C126:D128"/>
    <mergeCell ref="C129:D131"/>
    <mergeCell ref="C132:D134"/>
    <mergeCell ref="B135:B141"/>
    <mergeCell ref="C135:D137"/>
    <mergeCell ref="C138:D141"/>
    <mergeCell ref="C113:D113"/>
    <mergeCell ref="E113:G113"/>
    <mergeCell ref="B114:B122"/>
    <mergeCell ref="C114:D115"/>
    <mergeCell ref="C116:D119"/>
    <mergeCell ref="C120:D122"/>
    <mergeCell ref="B39:D39"/>
    <mergeCell ref="E39:H39"/>
    <mergeCell ref="I39:K39"/>
    <mergeCell ref="B40:D40"/>
    <mergeCell ref="E40:H40"/>
    <mergeCell ref="I40:K40"/>
    <mergeCell ref="B38:K38"/>
    <mergeCell ref="B12:B23"/>
    <mergeCell ref="C12:D14"/>
    <mergeCell ref="C15:D17"/>
    <mergeCell ref="C18:D20"/>
    <mergeCell ref="C21:D23"/>
    <mergeCell ref="B24:B30"/>
    <mergeCell ref="C24:D26"/>
    <mergeCell ref="C27:D30"/>
    <mergeCell ref="B31:G31"/>
    <mergeCell ref="B32:G32"/>
    <mergeCell ref="B33:G33"/>
    <mergeCell ref="B34:F34"/>
    <mergeCell ref="B36:C37"/>
    <mergeCell ref="C2:D2"/>
    <mergeCell ref="E2:G2"/>
    <mergeCell ref="B3:B11"/>
    <mergeCell ref="C3:D4"/>
    <mergeCell ref="C5:D8"/>
    <mergeCell ref="C9:D11"/>
  </mergeCells>
  <conditionalFormatting sqref="D46:D48 F46:F48 H46:H48 J46:J48">
    <cfRule type="containsErrors" dxfId="35" priority="17">
      <formula>ISERROR(D46)</formula>
    </cfRule>
  </conditionalFormatting>
  <conditionalFormatting sqref="H114:I141">
    <cfRule type="containsText" dxfId="34" priority="7" operator="containsText" text="error">
      <formula>NOT(ISERROR(SEARCH("error",H114)))</formula>
    </cfRule>
  </conditionalFormatting>
  <conditionalFormatting sqref="H114:K141">
    <cfRule type="containsText" dxfId="33" priority="8" operator="containsText" text="80">
      <formula>NOT(ISERROR(SEARCH("80",H114)))</formula>
    </cfRule>
    <cfRule type="containsText" dxfId="32" priority="9" operator="containsText" text="60-79">
      <formula>NOT(ISERROR(SEARCH("60-79",H114)))</formula>
    </cfRule>
    <cfRule type="containsText" dxfId="31" priority="10" operator="containsText" text="&lt;60">
      <formula>NOT(ISERROR(SEARCH("&lt;60",H114)))</formula>
    </cfRule>
  </conditionalFormatting>
  <conditionalFormatting sqref="H3:R30">
    <cfRule type="containsText" dxfId="30" priority="11" operator="containsText" text="*80">
      <formula>NOT(ISERROR(SEARCH("*80",H3)))</formula>
    </cfRule>
    <cfRule type="containsText" dxfId="29" priority="12" operator="containsText" text="60-79">
      <formula>NOT(ISERROR(SEARCH("60-79",H3)))</formula>
    </cfRule>
    <cfRule type="containsText" dxfId="28" priority="13" operator="containsText" text="&lt;60">
      <formula>NOT(ISERROR(SEARCH("&lt;60",H3)))</formula>
    </cfRule>
  </conditionalFormatting>
  <conditionalFormatting sqref="I145">
    <cfRule type="containsText" dxfId="27" priority="1" operator="containsText" text="80">
      <formula>NOT(ISERROR(SEARCH("80",I145)))</formula>
    </cfRule>
    <cfRule type="containsText" dxfId="26" priority="2" operator="containsText" text="60-79">
      <formula>NOT(ISERROR(SEARCH("60-79",I145)))</formula>
    </cfRule>
    <cfRule type="containsText" dxfId="25" priority="3" operator="containsText" text="&lt;60">
      <formula>NOT(ISERROR(SEARCH("&lt;60",I145)))</formula>
    </cfRule>
  </conditionalFormatting>
  <conditionalFormatting sqref="T3:AC30 AF3:AO30 AQ3:AQ30 BE3:BO30 BQ3:BZ30">
    <cfRule type="containsText" dxfId="24" priority="14" operator="containsText" text="*80">
      <formula>NOT(ISERROR(SEARCH("*80",T3)))</formula>
    </cfRule>
    <cfRule type="containsText" dxfId="23" priority="15" operator="containsText" text="60-79">
      <formula>NOT(ISERROR(SEARCH("60-79",T3)))</formula>
    </cfRule>
    <cfRule type="containsText" dxfId="22" priority="16" operator="containsText" text="&lt;60">
      <formula>NOT(ISERROR(SEARCH("&lt;60",T3)))</formula>
    </cfRule>
  </conditionalFormatting>
  <dataValidations count="2">
    <dataValidation allowBlank="1" showInputMessage="1" showErrorMessage="1" errorTitle="Error in entry" error="Please use list items only." sqref="BG40:BQ61 BE38:BO38 BE31:BO34 AP116:AZ143 BQ31:BZ34 AF3:AO33" xr:uid="{7B4E64D7-0297-412B-BB49-B99FD57E327F}"/>
    <dataValidation type="list" allowBlank="1" showInputMessage="1" showErrorMessage="1" errorTitle="Error in entry" error="Please use list items only." sqref="T3:AC30 H3:R30" xr:uid="{52457417-6B0C-4C18-A2E7-B4921BD7C45D}">
      <formula1>ValidDepts</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11"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E9AF-E5FF-4C60-956E-A69C4626189B}">
  <sheetPr>
    <pageSetUpPr fitToPage="1"/>
  </sheetPr>
  <dimension ref="A1:CI185"/>
  <sheetViews>
    <sheetView showGridLines="0" zoomScale="80" zoomScaleNormal="80" zoomScaleSheetLayoutView="80" zoomScalePageLayoutView="25" workbookViewId="0"/>
  </sheetViews>
  <sheetFormatPr defaultColWidth="0" defaultRowHeight="0" customHeight="1" zeroHeight="1"/>
  <cols>
    <col min="1" max="1" width="2.7109375" style="210" customWidth="1"/>
    <col min="2" max="2" width="11.42578125" style="210" customWidth="1"/>
    <col min="3" max="6" width="10.7109375" style="210" customWidth="1"/>
    <col min="7" max="7" width="20.42578125" style="210" customWidth="1"/>
    <col min="8" max="13" width="10.7109375" style="211" customWidth="1"/>
    <col min="14" max="16" width="10.7109375" style="211" hidden="1" customWidth="1"/>
    <col min="17" max="18" width="10.7109375" style="210" hidden="1" customWidth="1"/>
    <col min="19" max="19" width="2.7109375" style="210" customWidth="1"/>
    <col min="20" max="21" width="10.7109375" style="210" customWidth="1"/>
    <col min="22" max="22" width="10.7109375" style="211" customWidth="1"/>
    <col min="23" max="23" width="10.7109375" style="210" customWidth="1"/>
    <col min="24" max="24" width="11.7109375" style="210" customWidth="1"/>
    <col min="25" max="29" width="10.7109375" style="211" hidden="1" customWidth="1"/>
    <col min="30" max="30" width="2.7109375" style="211" customWidth="1"/>
    <col min="31" max="31" width="0.42578125" style="211" customWidth="1"/>
    <col min="32" max="32" width="9.85546875" style="210" hidden="1" customWidth="1"/>
    <col min="33" max="35" width="4.85546875" style="210" hidden="1" customWidth="1"/>
    <col min="36" max="36" width="5" style="210" hidden="1" customWidth="1"/>
    <col min="37" max="41" width="4.85546875" style="210" hidden="1" customWidth="1"/>
    <col min="42" max="43" width="0.28515625" style="210" hidden="1" customWidth="1"/>
    <col min="44" max="44" width="29" style="210" hidden="1" customWidth="1"/>
    <col min="45" max="45" width="14.5703125" style="210" hidden="1" customWidth="1"/>
    <col min="46" max="46" width="16.42578125" style="210" hidden="1" customWidth="1"/>
    <col min="47" max="47" width="13.140625" style="210" hidden="1" customWidth="1"/>
    <col min="48" max="48" width="16.42578125" style="210" hidden="1" customWidth="1"/>
    <col min="49" max="49" width="13" style="210" hidden="1" customWidth="1"/>
    <col min="50" max="50" width="13.140625" style="210" hidden="1" customWidth="1"/>
    <col min="51" max="51" width="0.28515625" style="210" hidden="1" customWidth="1"/>
    <col min="52" max="52" width="31" style="210" hidden="1" customWidth="1"/>
    <col min="53" max="53" width="9.85546875" style="210" hidden="1" customWidth="1"/>
    <col min="54" max="55" width="0.28515625" style="210" hidden="1" customWidth="1"/>
    <col min="56" max="56" width="24.5703125" style="210" hidden="1" customWidth="1"/>
    <col min="57" max="57" width="37.42578125" style="210" hidden="1" customWidth="1"/>
    <col min="58" max="58" width="6.7109375" style="210" hidden="1" customWidth="1"/>
    <col min="59" max="60" width="6.7109375" style="211" hidden="1" customWidth="1"/>
    <col min="61" max="67" width="5.5703125" style="211" hidden="1" customWidth="1"/>
    <col min="68" max="68" width="24.5703125" style="211" hidden="1" customWidth="1"/>
    <col min="69" max="69" width="39.7109375" style="211" hidden="1" customWidth="1"/>
    <col min="70" max="73" width="6.7109375" style="211" hidden="1" customWidth="1"/>
    <col min="74" max="78" width="5.5703125" style="211" hidden="1" customWidth="1"/>
    <col min="79" max="79" width="0.28515625" style="211" hidden="1" customWidth="1"/>
    <col min="80" max="80" width="0.28515625" style="210" hidden="1" customWidth="1"/>
    <col min="81" max="81" width="0.28515625" style="211" hidden="1" customWidth="1"/>
    <col min="82" max="82" width="0.28515625" style="210" hidden="1" customWidth="1"/>
    <col min="83" max="83" width="0.28515625" style="211" hidden="1" customWidth="1"/>
    <col min="84" max="84" width="0.28515625" style="210" hidden="1" customWidth="1"/>
    <col min="85" max="85" width="0.28515625" style="211" hidden="1" customWidth="1"/>
    <col min="86" max="86" width="0.28515625" style="210" hidden="1" customWidth="1"/>
    <col min="87" max="87" width="0.28515625" style="211" hidden="1" customWidth="1"/>
    <col min="88" max="16384" width="0.28515625" style="210" hidden="1"/>
  </cols>
  <sheetData>
    <row r="1" spans="2:87" ht="7.15" customHeight="1" thickBot="1">
      <c r="B1" s="1"/>
      <c r="C1" s="1"/>
      <c r="D1" s="1"/>
      <c r="E1" s="1"/>
      <c r="F1" s="1"/>
      <c r="G1" s="1"/>
      <c r="H1" s="2"/>
      <c r="I1" s="3"/>
      <c r="J1" s="3"/>
      <c r="K1" s="3"/>
      <c r="L1" s="3"/>
      <c r="M1" s="4"/>
      <c r="N1" s="4"/>
      <c r="O1" s="4"/>
      <c r="P1" s="4"/>
      <c r="Q1" s="1"/>
      <c r="R1" s="1"/>
      <c r="S1" s="1"/>
      <c r="T1" s="1"/>
      <c r="U1" s="1"/>
      <c r="V1" s="3"/>
      <c r="W1" s="1"/>
      <c r="X1" s="1"/>
      <c r="Y1" s="3"/>
      <c r="Z1" s="3"/>
      <c r="AA1" s="3"/>
      <c r="AB1" s="3"/>
      <c r="AC1" s="3"/>
      <c r="AD1" s="3"/>
      <c r="AE1" s="3"/>
      <c r="AF1" s="1"/>
      <c r="AG1" s="1"/>
      <c r="AH1" s="1"/>
      <c r="AI1" s="1"/>
      <c r="AJ1" s="1"/>
      <c r="AK1" s="1"/>
      <c r="AL1" s="1"/>
      <c r="AM1" s="1"/>
      <c r="AN1" s="1"/>
      <c r="AO1" s="1"/>
      <c r="AP1" s="1"/>
      <c r="AQ1" s="1"/>
      <c r="AR1" s="5" t="s">
        <v>34</v>
      </c>
      <c r="AS1" s="5"/>
      <c r="AT1" s="1"/>
      <c r="AU1" s="1"/>
      <c r="AV1" s="1"/>
      <c r="AW1" s="1"/>
      <c r="AX1" s="1"/>
      <c r="AY1" s="1"/>
      <c r="AZ1" s="1" t="s">
        <v>35</v>
      </c>
      <c r="BA1" s="1"/>
      <c r="BB1" s="1"/>
      <c r="BC1" s="1"/>
      <c r="BD1" s="1"/>
      <c r="BE1" s="5" t="s">
        <v>36</v>
      </c>
      <c r="BF1" s="5"/>
      <c r="BG1" s="6"/>
      <c r="BH1" s="7"/>
      <c r="BI1" s="3"/>
      <c r="BJ1" s="3"/>
      <c r="BK1" s="3"/>
      <c r="BL1" s="8"/>
      <c r="BM1" s="8"/>
      <c r="BN1" s="8"/>
      <c r="BO1" s="4"/>
      <c r="BP1" s="4"/>
      <c r="BQ1" s="9" t="s">
        <v>37</v>
      </c>
      <c r="BR1" s="10"/>
      <c r="BS1" s="10"/>
      <c r="BT1" s="10"/>
      <c r="BU1" s="11"/>
      <c r="BV1" s="8"/>
      <c r="BW1" s="8"/>
      <c r="BX1" s="8"/>
      <c r="BY1" s="8"/>
      <c r="BZ1" s="8"/>
      <c r="CA1" s="8"/>
      <c r="CB1" s="1"/>
      <c r="CC1" s="3"/>
      <c r="CD1" s="1"/>
      <c r="CE1" s="3"/>
      <c r="CF1" s="1"/>
      <c r="CG1" s="3"/>
      <c r="CH1" s="1"/>
      <c r="CI1" s="3"/>
    </row>
    <row r="2" spans="2:87" ht="41.65" customHeight="1" thickBot="1">
      <c r="B2" s="12" t="s">
        <v>38</v>
      </c>
      <c r="C2" s="279" t="s">
        <v>39</v>
      </c>
      <c r="D2" s="280"/>
      <c r="E2" s="279" t="s">
        <v>40</v>
      </c>
      <c r="F2" s="281"/>
      <c r="G2" s="280"/>
      <c r="H2" s="146" t="s">
        <v>41</v>
      </c>
      <c r="I2" s="145" t="s">
        <v>42</v>
      </c>
      <c r="J2" s="147" t="s">
        <v>43</v>
      </c>
      <c r="K2" s="153" t="s">
        <v>44</v>
      </c>
      <c r="L2" s="148" t="s">
        <v>45</v>
      </c>
      <c r="M2" s="13" t="s">
        <v>46</v>
      </c>
      <c r="N2" s="13" t="s">
        <v>47</v>
      </c>
      <c r="O2" s="13" t="s">
        <v>48</v>
      </c>
      <c r="P2" s="13" t="s">
        <v>49</v>
      </c>
      <c r="Q2" s="13" t="s">
        <v>50</v>
      </c>
      <c r="R2" s="14" t="s">
        <v>51</v>
      </c>
      <c r="S2" s="1"/>
      <c r="T2" s="146" t="s">
        <v>52</v>
      </c>
      <c r="U2" s="150" t="s">
        <v>53</v>
      </c>
      <c r="V2" s="154" t="s">
        <v>54</v>
      </c>
      <c r="W2" s="149" t="s">
        <v>55</v>
      </c>
      <c r="X2" s="151" t="s">
        <v>56</v>
      </c>
      <c r="Y2" s="15" t="s">
        <v>57</v>
      </c>
      <c r="Z2" s="15" t="s">
        <v>58</v>
      </c>
      <c r="AA2" s="15" t="s">
        <v>59</v>
      </c>
      <c r="AB2" s="15" t="s">
        <v>60</v>
      </c>
      <c r="AC2" s="15" t="s">
        <v>61</v>
      </c>
      <c r="AD2" s="8"/>
      <c r="AE2" s="8"/>
      <c r="AF2" s="16" t="s">
        <v>62</v>
      </c>
      <c r="AG2" s="16" t="s">
        <v>63</v>
      </c>
      <c r="AH2" s="16" t="s">
        <v>64</v>
      </c>
      <c r="AI2" s="16" t="s">
        <v>65</v>
      </c>
      <c r="AJ2" s="16" t="s">
        <v>66</v>
      </c>
      <c r="AK2" s="16" t="s">
        <v>67</v>
      </c>
      <c r="AL2" s="16" t="s">
        <v>68</v>
      </c>
      <c r="AM2" s="16" t="s">
        <v>69</v>
      </c>
      <c r="AN2" s="16" t="s">
        <v>70</v>
      </c>
      <c r="AO2" s="16" t="s">
        <v>71</v>
      </c>
      <c r="AP2" s="1"/>
      <c r="AQ2" s="1"/>
      <c r="AR2" s="17" t="s">
        <v>72</v>
      </c>
      <c r="AS2" s="17" t="s">
        <v>73</v>
      </c>
      <c r="AT2" s="17" t="s">
        <v>74</v>
      </c>
      <c r="AU2" s="17" t="s">
        <v>75</v>
      </c>
      <c r="AV2" s="17" t="s">
        <v>76</v>
      </c>
      <c r="AW2" s="17" t="s">
        <v>77</v>
      </c>
      <c r="AX2" s="17" t="s">
        <v>78</v>
      </c>
      <c r="AY2" s="1"/>
      <c r="AZ2" s="1" t="s">
        <v>79</v>
      </c>
      <c r="BA2" s="1" t="s">
        <v>80</v>
      </c>
      <c r="BB2" s="1"/>
      <c r="BC2" s="1"/>
      <c r="BD2" s="1"/>
      <c r="BE2" s="18" t="s">
        <v>81</v>
      </c>
      <c r="BF2" s="18" t="s">
        <v>82</v>
      </c>
      <c r="BG2" s="18" t="s">
        <v>83</v>
      </c>
      <c r="BH2" s="18" t="s">
        <v>84</v>
      </c>
      <c r="BI2" s="18" t="s">
        <v>85</v>
      </c>
      <c r="BJ2" s="18" t="s">
        <v>86</v>
      </c>
      <c r="BK2" s="18" t="s">
        <v>87</v>
      </c>
      <c r="BL2" s="18" t="s">
        <v>88</v>
      </c>
      <c r="BM2" s="18" t="s">
        <v>89</v>
      </c>
      <c r="BN2" s="18" t="s">
        <v>90</v>
      </c>
      <c r="BO2" s="18" t="s">
        <v>91</v>
      </c>
      <c r="BP2" s="8"/>
      <c r="BQ2" s="19" t="s">
        <v>92</v>
      </c>
      <c r="BR2" s="19" t="s">
        <v>93</v>
      </c>
      <c r="BS2" s="19" t="s">
        <v>94</v>
      </c>
      <c r="BT2" s="19" t="s">
        <v>95</v>
      </c>
      <c r="BU2" s="19" t="s">
        <v>96</v>
      </c>
      <c r="BV2" s="19" t="s">
        <v>97</v>
      </c>
      <c r="BW2" s="19" t="s">
        <v>98</v>
      </c>
      <c r="BX2" s="19" t="s">
        <v>99</v>
      </c>
      <c r="BY2" s="19" t="s">
        <v>100</v>
      </c>
      <c r="BZ2" s="19" t="s">
        <v>101</v>
      </c>
      <c r="CA2" s="8"/>
      <c r="CB2" s="1"/>
      <c r="CC2" s="8"/>
      <c r="CD2" s="1"/>
      <c r="CE2" s="8"/>
      <c r="CF2" s="1"/>
      <c r="CG2" s="8"/>
      <c r="CH2" s="1"/>
      <c r="CI2" s="8"/>
    </row>
    <row r="3" spans="2:87" ht="13.5" customHeight="1" thickBot="1">
      <c r="B3" s="282">
        <v>1</v>
      </c>
      <c r="C3" s="363" t="s">
        <v>102</v>
      </c>
      <c r="D3" s="364"/>
      <c r="E3" s="365" t="s">
        <v>103</v>
      </c>
      <c r="F3" s="21"/>
      <c r="G3" s="22"/>
      <c r="H3" s="366" t="s">
        <v>112</v>
      </c>
      <c r="I3" s="366" t="s">
        <v>112</v>
      </c>
      <c r="J3" s="366" t="s">
        <v>104</v>
      </c>
      <c r="K3" s="366" t="s">
        <v>104</v>
      </c>
      <c r="L3" s="366" t="s">
        <v>105</v>
      </c>
      <c r="M3" s="366" t="s">
        <v>105</v>
      </c>
      <c r="N3" s="24" t="s">
        <v>105</v>
      </c>
      <c r="O3" s="24" t="s">
        <v>105</v>
      </c>
      <c r="P3" s="24" t="s">
        <v>105</v>
      </c>
      <c r="Q3" s="24" t="s">
        <v>105</v>
      </c>
      <c r="R3" s="26" t="s">
        <v>105</v>
      </c>
      <c r="S3" s="1"/>
      <c r="T3" s="367" t="s">
        <v>104</v>
      </c>
      <c r="U3" s="367" t="s">
        <v>104</v>
      </c>
      <c r="V3" s="367" t="s">
        <v>106</v>
      </c>
      <c r="W3" s="367" t="s">
        <v>106</v>
      </c>
      <c r="X3" s="367" t="s">
        <v>106</v>
      </c>
      <c r="Y3" s="368" t="s">
        <v>105</v>
      </c>
      <c r="Z3" s="368" t="s">
        <v>105</v>
      </c>
      <c r="AA3" s="368" t="s">
        <v>105</v>
      </c>
      <c r="AB3" s="368" t="s">
        <v>105</v>
      </c>
      <c r="AC3" s="368" t="s">
        <v>105</v>
      </c>
      <c r="AD3" s="8"/>
      <c r="AE3" s="8"/>
      <c r="AF3" s="27" t="str">
        <f t="shared" ref="AF3:AF30" si="0">IFERROR(IF(I3="---","",IF(T3="---","No Target Set",IF(BQ3=BF3,"On Target",IF(BQ3&gt;BF3,"Behind",IF(BQ3&lt;BF3,"Ahead"))))),"")</f>
        <v>Behind</v>
      </c>
      <c r="AG3" s="27" t="str">
        <f t="shared" ref="AG3:AG30" si="1">IFERROR(IF(J3="---","",IF(U3="---","No Target Set",IF(BR3=BG3,"On Target",IF(BR3&gt;BG3,"Behind",IF(BR3&lt;BG3,"Ahead"))))),"")</f>
        <v>On Target</v>
      </c>
      <c r="AH3" s="27" t="str">
        <f t="shared" ref="AH3:AH30" si="2">IFERROR(IF(K3="---","",IF(V3="---","No Target Set",IF(BS3=BH3,"On Target",IF(BS3&gt;BH3,"Behind",IF(BS3&lt;BH3,"Ahead"))))),"")</f>
        <v>Behind</v>
      </c>
      <c r="AI3" s="27" t="str">
        <f t="shared" ref="AI3:AI30" si="3">IFERROR(IF(L3="---","",IF(W3="---","No Target Set",IF(BT3=BI3,"On Target",IF(BT3&gt;BI3,"Behind",IF(BT3&lt;BI3,"Ahead"))))),"")</f>
        <v/>
      </c>
      <c r="AJ3" s="27" t="str">
        <f t="shared" ref="AJ3:AJ30" si="4">IFERROR(IF(M3="---","",IF(X3="---","No Target Set",IF(BU3=BJ3,"On Target",IF(BU3&gt;BJ3,"Behind",IF(BU3&lt;BJ3,"Ahead"))))),"")</f>
        <v/>
      </c>
      <c r="AK3" s="27" t="str">
        <f t="shared" ref="AK3:AK30" si="5">IFERROR(IF(N3="---","",IF(Y3="---","No Target Set",IF(BV3=BK3,"On Target",IF(BV3&gt;BK3,"Behind",IF(BV3&lt;BK3,"Ahead"))))),"")</f>
        <v/>
      </c>
      <c r="AL3" s="27" t="str">
        <f t="shared" ref="AL3:AL30" si="6">IFERROR(IF(O3="---","",IF(Z3="---","No Target Set",IF(BW3=BL3,"On Target",IF(BW3&gt;BL3,"Behind",IF(BW3&lt;BL3,"Ahead"))))),"")</f>
        <v/>
      </c>
      <c r="AM3" s="27" t="str">
        <f t="shared" ref="AM3:AM30" si="7">IFERROR(IF(P3="---","",IF(AA3="---","No Target Set",IF(BX3=BM3,"On Target",IF(BX3&gt;BM3,"Behind",IF(BX3&lt;BM3,"Ahead"))))),"")</f>
        <v/>
      </c>
      <c r="AN3" s="27" t="str">
        <f t="shared" ref="AN3:AN30" si="8">IFERROR(IF(Q3="---","",IF(AB3="---","No Target Set",IF(BY3=BN3,"On Target",IF(BY3&gt;BN3,"Behind",IF(BY3&lt;BN3,"Ahead"))))),"")</f>
        <v/>
      </c>
      <c r="AO3" s="27" t="str">
        <f t="shared" ref="AO3:AO30" si="9">IFERROR(IF(R3="---","",IF(AC3="---","No Target Set",IF(BZ3=BO3,"On Target",IF(BZ3&gt;BO3,"Behind",IF(BZ3&lt;BO3,"Ahead"))))),"")</f>
        <v/>
      </c>
      <c r="AP3" s="1"/>
      <c r="AQ3" s="28"/>
      <c r="AR3" s="29" t="s">
        <v>107</v>
      </c>
      <c r="AS3" s="30" t="str">
        <f t="shared" ref="AS3:AS30" si="10">_xlfn.IFNA(LOOKUP(2,1/(H3:R3&lt;&gt;"---"),H3:R3),"---")</f>
        <v>60-79</v>
      </c>
      <c r="AT3" s="50">
        <f>VALUE(IF(AS3="---","",VLOOKUP(AS3,List16783456791023121314151617234567[],2,FALSE)))</f>
        <v>0.5</v>
      </c>
      <c r="AU3" s="1" t="str">
        <f t="shared" ref="AU3:AU30" si="11">_xlfn.IFNA(LOOKUP(2,1/(H3:Q3&lt;&gt;"---"),S3:AA3),"---")</f>
        <v>≥80</v>
      </c>
      <c r="AV3" s="1">
        <f>VALUE(IF(AU3="---","",VLOOKUP(AU3,List16783456791023121314151617234567[],2,FALSE)))</f>
        <v>1</v>
      </c>
      <c r="AW3" s="1" t="str">
        <f>_xlfn.IFNA(LOOKUP(2,1/(AF3:AO3&lt;&gt;""),AF3:AO3),"---")</f>
        <v>Behind</v>
      </c>
      <c r="AX3" s="1" t="str">
        <f t="shared" ref="AX3:AX30" si="12">_xlfn.IFNA(LOOKUP(2,1/(H3:R3&lt;&gt;"---"),H$2:R$2),"---")</f>
        <v>Actual Year 3</v>
      </c>
      <c r="AY3" s="1"/>
      <c r="AZ3" s="31" t="s">
        <v>105</v>
      </c>
      <c r="BA3" s="1"/>
      <c r="BB3" s="1"/>
      <c r="BC3" s="1"/>
      <c r="BD3" s="29" t="s">
        <v>107</v>
      </c>
      <c r="BE3" s="161">
        <f>IF(H3="---","",VLOOKUP(H3,List16783456791023121314151617234567[],2,FALSE))</f>
        <v>0</v>
      </c>
      <c r="BF3" s="161">
        <f>IF(I3="---","",VLOOKUP(I3,List16783456791023121314151617234567[],2,FALSE))</f>
        <v>0</v>
      </c>
      <c r="BG3" s="161">
        <f>IF(J3="---","",VLOOKUP(J3,List16783456791023121314151617234567[],2,FALSE))</f>
        <v>0.5</v>
      </c>
      <c r="BH3" s="161">
        <f>IF(K3="---","",VLOOKUP(K3,List16783456791023121314151617234567[],2,FALSE))</f>
        <v>0.5</v>
      </c>
      <c r="BI3" s="161" t="str">
        <f>IF(L3="---","",VLOOKUP(L3,List16783456791023121314151617234567[],2,FALSE))</f>
        <v/>
      </c>
      <c r="BJ3" s="161" t="str">
        <f>IF(M3="---","",VLOOKUP(M3,List16783456791023121314151617234567[],2,FALSE))</f>
        <v/>
      </c>
      <c r="BK3" s="161" t="str">
        <f>IF(N3="---","",VLOOKUP(N3,List16783456791023121314151617234567[],2,FALSE))</f>
        <v/>
      </c>
      <c r="BL3" s="161" t="str">
        <f>IF(O3="---","",VLOOKUP(O3,List16783456791023121314151617234567[],2,FALSE))</f>
        <v/>
      </c>
      <c r="BM3" s="161" t="str">
        <f>IF(P3="---","",VLOOKUP(P3,List16783456791023121314151617234567[],2,FALSE))</f>
        <v/>
      </c>
      <c r="BN3" s="161" t="str">
        <f>IF(Q3="---","",VLOOKUP(Q3,List16783456791023121314151617234567[],2,FALSE))</f>
        <v/>
      </c>
      <c r="BO3" s="161" t="str">
        <f>IF(R3="---","",VLOOKUP(R3,List16783456791023121314151617234567[],2,FALSE))</f>
        <v/>
      </c>
      <c r="BP3" s="29" t="s">
        <v>107</v>
      </c>
      <c r="BQ3" s="161">
        <f>IF(T3="---","",VLOOKUP(T3,List16783456791023121314151617234567[],2,FALSE))</f>
        <v>0.5</v>
      </c>
      <c r="BR3" s="161">
        <f>IF(U3="---","",VLOOKUP(U3,List16783456791023121314151617234567[],2,FALSE))</f>
        <v>0.5</v>
      </c>
      <c r="BS3" s="161">
        <f>IF(V3="---","",VLOOKUP(V3,List16783456791023121314151617234567[],2,FALSE))</f>
        <v>1</v>
      </c>
      <c r="BT3" s="161">
        <f>IF(W3="---","",VLOOKUP(W3,List16783456791023121314151617234567[],2,FALSE))</f>
        <v>1</v>
      </c>
      <c r="BU3" s="161">
        <f>IF(X3="---","",VLOOKUP(X3,List16783456791023121314151617234567[],2,FALSE))</f>
        <v>1</v>
      </c>
      <c r="BV3" s="161" t="str">
        <f>IF(Y3="---","",VLOOKUP(Y3,List16783456791023121314151617234567[],2,FALSE))</f>
        <v/>
      </c>
      <c r="BW3" s="161" t="str">
        <f>IF(Z3="---","",VLOOKUP(Z3,List16783456791023121314151617234567[],2,FALSE))</f>
        <v/>
      </c>
      <c r="BX3" s="161" t="str">
        <f>IF(AA3="---","",VLOOKUP(AA3,List16783456791023121314151617234567[],2,FALSE))</f>
        <v/>
      </c>
      <c r="BY3" s="161" t="str">
        <f>IF(AB3="---","",VLOOKUP(AB3,List16783456791023121314151617234567[],2,FALSE))</f>
        <v/>
      </c>
      <c r="BZ3" s="161" t="str">
        <f>IF(AC3="---","",VLOOKUP(AC3,List16783456791023121314151617234567[],2,FALSE))</f>
        <v/>
      </c>
      <c r="CA3" s="8"/>
      <c r="CB3" s="1"/>
      <c r="CC3" s="8"/>
      <c r="CD3" s="1"/>
      <c r="CE3" s="8"/>
      <c r="CF3" s="1"/>
      <c r="CG3" s="8"/>
      <c r="CH3" s="1"/>
      <c r="CI3" s="8"/>
    </row>
    <row r="4" spans="2:87" ht="13.5" customHeight="1" thickBot="1">
      <c r="B4" s="283"/>
      <c r="C4" s="369"/>
      <c r="D4" s="370"/>
      <c r="E4" s="365" t="s">
        <v>108</v>
      </c>
      <c r="F4" s="21"/>
      <c r="G4" s="22"/>
      <c r="H4" s="366" t="s">
        <v>112</v>
      </c>
      <c r="I4" s="366" t="s">
        <v>104</v>
      </c>
      <c r="J4" s="366" t="s">
        <v>106</v>
      </c>
      <c r="K4" s="366" t="s">
        <v>106</v>
      </c>
      <c r="L4" s="367" t="s">
        <v>105</v>
      </c>
      <c r="M4" s="367" t="s">
        <v>105</v>
      </c>
      <c r="N4" s="25" t="s">
        <v>105</v>
      </c>
      <c r="O4" s="25" t="s">
        <v>105</v>
      </c>
      <c r="P4" s="25" t="s">
        <v>105</v>
      </c>
      <c r="Q4" s="25" t="s">
        <v>105</v>
      </c>
      <c r="R4" s="32" t="s">
        <v>105</v>
      </c>
      <c r="S4" s="1"/>
      <c r="T4" s="367" t="s">
        <v>104</v>
      </c>
      <c r="U4" s="367" t="s">
        <v>106</v>
      </c>
      <c r="V4" s="367" t="s">
        <v>106</v>
      </c>
      <c r="W4" s="367" t="s">
        <v>106</v>
      </c>
      <c r="X4" s="367" t="s">
        <v>106</v>
      </c>
      <c r="Y4" s="371" t="s">
        <v>105</v>
      </c>
      <c r="Z4" s="371" t="s">
        <v>105</v>
      </c>
      <c r="AA4" s="371" t="s">
        <v>105</v>
      </c>
      <c r="AB4" s="371" t="s">
        <v>105</v>
      </c>
      <c r="AC4" s="371" t="s">
        <v>105</v>
      </c>
      <c r="AD4" s="8"/>
      <c r="AE4" s="8"/>
      <c r="AF4" s="27" t="str">
        <f t="shared" si="0"/>
        <v>On Target</v>
      </c>
      <c r="AG4" s="27" t="str">
        <f t="shared" si="1"/>
        <v>On Target</v>
      </c>
      <c r="AH4" s="27" t="str">
        <f t="shared" si="2"/>
        <v>On Target</v>
      </c>
      <c r="AI4" s="27" t="str">
        <f t="shared" si="3"/>
        <v/>
      </c>
      <c r="AJ4" s="27" t="str">
        <f t="shared" si="4"/>
        <v/>
      </c>
      <c r="AK4" s="27" t="str">
        <f t="shared" si="5"/>
        <v/>
      </c>
      <c r="AL4" s="27" t="str">
        <f t="shared" si="6"/>
        <v/>
      </c>
      <c r="AM4" s="27" t="str">
        <f t="shared" si="7"/>
        <v/>
      </c>
      <c r="AN4" s="27" t="str">
        <f t="shared" si="8"/>
        <v/>
      </c>
      <c r="AO4" s="27" t="str">
        <f t="shared" si="9"/>
        <v/>
      </c>
      <c r="AP4" s="1"/>
      <c r="AQ4" s="28"/>
      <c r="AR4" s="29" t="s">
        <v>109</v>
      </c>
      <c r="AS4" s="30" t="str">
        <f t="shared" si="10"/>
        <v>≥80</v>
      </c>
      <c r="AT4" s="50">
        <f>VALUE(IF(AS4="---","",VLOOKUP(AS4,List16783456791023121314151617234567[],2,FALSE)))</f>
        <v>1</v>
      </c>
      <c r="AU4" s="1" t="str">
        <f t="shared" si="11"/>
        <v>≥80</v>
      </c>
      <c r="AV4" s="1">
        <f>VALUE(IF(AU4="---","",VLOOKUP(AU4,List16783456791023121314151617234567[],2,FALSE)))</f>
        <v>1</v>
      </c>
      <c r="AW4" s="1" t="str" cm="1">
        <f t="array" ref="AW4">_xlfn.IFNA(LOOKUP(2,1/(AF4:AO4&lt;&gt;""),AF4:AO4),"---")</f>
        <v>On Target</v>
      </c>
      <c r="AX4" s="1" t="str">
        <f t="shared" si="12"/>
        <v>Actual Year 3</v>
      </c>
      <c r="AY4" s="1"/>
      <c r="AZ4" s="33" t="s">
        <v>106</v>
      </c>
      <c r="BA4" s="1">
        <v>1</v>
      </c>
      <c r="BB4" s="1"/>
      <c r="BC4" s="1"/>
      <c r="BD4" s="29" t="s">
        <v>109</v>
      </c>
      <c r="BE4" s="161">
        <f>IF(H4="---","",VLOOKUP(H4,List16783456791023121314151617234567[],2,FALSE))</f>
        <v>0</v>
      </c>
      <c r="BF4" s="161">
        <f>IF(I4="---","",VLOOKUP(I4,List16783456791023121314151617234567[],2,FALSE))</f>
        <v>0.5</v>
      </c>
      <c r="BG4" s="161">
        <f>IF(J4="---","",VLOOKUP(J4,List16783456791023121314151617234567[],2,FALSE))</f>
        <v>1</v>
      </c>
      <c r="BH4" s="161">
        <f>IF(K4="---","",VLOOKUP(K4,List16783456791023121314151617234567[],2,FALSE))</f>
        <v>1</v>
      </c>
      <c r="BI4" s="161" t="str">
        <f>IF(L4="---","",VLOOKUP(L4,List16783456791023121314151617234567[],2,FALSE))</f>
        <v/>
      </c>
      <c r="BJ4" s="161" t="str">
        <f>IF(M4="---","",VLOOKUP(M4,List16783456791023121314151617234567[],2,FALSE))</f>
        <v/>
      </c>
      <c r="BK4" s="161" t="str">
        <f>IF(N4="---","",VLOOKUP(N4,List16783456791023121314151617234567[],2,FALSE))</f>
        <v/>
      </c>
      <c r="BL4" s="161" t="str">
        <f>IF(O4="---","",VLOOKUP(O4,List16783456791023121314151617234567[],2,FALSE))</f>
        <v/>
      </c>
      <c r="BM4" s="161" t="str">
        <f>IF(P4="---","",VLOOKUP(P4,List16783456791023121314151617234567[],2,FALSE))</f>
        <v/>
      </c>
      <c r="BN4" s="161" t="str">
        <f>IF(Q4="---","",VLOOKUP(Q4,List16783456791023121314151617234567[],2,FALSE))</f>
        <v/>
      </c>
      <c r="BO4" s="161" t="str">
        <f>IF(R4="---","",VLOOKUP(R4,List16783456791023121314151617234567[],2,FALSE))</f>
        <v/>
      </c>
      <c r="BP4" s="29" t="s">
        <v>109</v>
      </c>
      <c r="BQ4" s="161">
        <f>IF(T4="---","",VLOOKUP(T4,List16783456791023121314151617234567[],2,FALSE))</f>
        <v>0.5</v>
      </c>
      <c r="BR4" s="161">
        <f>IF(U4="---","",VLOOKUP(U4,List16783456791023121314151617234567[],2,FALSE))</f>
        <v>1</v>
      </c>
      <c r="BS4" s="161">
        <f>IF(V4="---","",VLOOKUP(V4,List16783456791023121314151617234567[],2,FALSE))</f>
        <v>1</v>
      </c>
      <c r="BT4" s="161">
        <f>IF(W4="---","",VLOOKUP(W4,List16783456791023121314151617234567[],2,FALSE))</f>
        <v>1</v>
      </c>
      <c r="BU4" s="161">
        <f>IF(X4="---","",VLOOKUP(X4,List16783456791023121314151617234567[],2,FALSE))</f>
        <v>1</v>
      </c>
      <c r="BV4" s="161" t="str">
        <f>IF(Y4="---","",VLOOKUP(Y4,List16783456791023121314151617234567[],2,FALSE))</f>
        <v/>
      </c>
      <c r="BW4" s="161" t="str">
        <f>IF(Z4="---","",VLOOKUP(Z4,List16783456791023121314151617234567[],2,FALSE))</f>
        <v/>
      </c>
      <c r="BX4" s="161" t="str">
        <f>IF(AA4="---","",VLOOKUP(AA4,List16783456791023121314151617234567[],2,FALSE))</f>
        <v/>
      </c>
      <c r="BY4" s="161" t="str">
        <f>IF(AB4="---","",VLOOKUP(AB4,List16783456791023121314151617234567[],2,FALSE))</f>
        <v/>
      </c>
      <c r="BZ4" s="161" t="str">
        <f>IF(AC4="---","",VLOOKUP(AC4,List16783456791023121314151617234567[],2,FALSE))</f>
        <v/>
      </c>
      <c r="CA4" s="8"/>
      <c r="CB4" s="1"/>
      <c r="CC4" s="8"/>
      <c r="CD4" s="1"/>
      <c r="CE4" s="8"/>
      <c r="CF4" s="1"/>
      <c r="CG4" s="8"/>
      <c r="CH4" s="1"/>
      <c r="CI4" s="8"/>
    </row>
    <row r="5" spans="2:87" ht="13.5" customHeight="1" thickBot="1">
      <c r="B5" s="283"/>
      <c r="C5" s="363" t="s">
        <v>231</v>
      </c>
      <c r="D5" s="364"/>
      <c r="E5" s="365" t="s">
        <v>111</v>
      </c>
      <c r="F5" s="21"/>
      <c r="G5" s="22"/>
      <c r="H5" s="366" t="s">
        <v>104</v>
      </c>
      <c r="I5" s="366" t="s">
        <v>104</v>
      </c>
      <c r="J5" s="366" t="s">
        <v>104</v>
      </c>
      <c r="K5" s="366" t="s">
        <v>106</v>
      </c>
      <c r="L5" s="367" t="s">
        <v>105</v>
      </c>
      <c r="M5" s="367" t="s">
        <v>105</v>
      </c>
      <c r="N5" s="25" t="s">
        <v>105</v>
      </c>
      <c r="O5" s="25" t="s">
        <v>105</v>
      </c>
      <c r="P5" s="25" t="s">
        <v>105</v>
      </c>
      <c r="Q5" s="25" t="s">
        <v>105</v>
      </c>
      <c r="R5" s="32" t="s">
        <v>105</v>
      </c>
      <c r="S5" s="1"/>
      <c r="T5" s="367" t="s">
        <v>104</v>
      </c>
      <c r="U5" s="367" t="s">
        <v>104</v>
      </c>
      <c r="V5" s="367" t="s">
        <v>106</v>
      </c>
      <c r="W5" s="367" t="s">
        <v>106</v>
      </c>
      <c r="X5" s="367" t="s">
        <v>106</v>
      </c>
      <c r="Y5" s="371" t="s">
        <v>105</v>
      </c>
      <c r="Z5" s="371" t="s">
        <v>105</v>
      </c>
      <c r="AA5" s="371" t="s">
        <v>105</v>
      </c>
      <c r="AB5" s="371" t="s">
        <v>105</v>
      </c>
      <c r="AC5" s="371" t="s">
        <v>105</v>
      </c>
      <c r="AD5" s="8"/>
      <c r="AE5" s="8"/>
      <c r="AF5" s="27" t="str">
        <f t="shared" si="0"/>
        <v>On Target</v>
      </c>
      <c r="AG5" s="27" t="str">
        <f t="shared" si="1"/>
        <v>On Target</v>
      </c>
      <c r="AH5" s="27" t="str">
        <f t="shared" si="2"/>
        <v>On Target</v>
      </c>
      <c r="AI5" s="27" t="str">
        <f t="shared" si="3"/>
        <v/>
      </c>
      <c r="AJ5" s="27" t="str">
        <f t="shared" si="4"/>
        <v/>
      </c>
      <c r="AK5" s="27" t="str">
        <f t="shared" si="5"/>
        <v/>
      </c>
      <c r="AL5" s="27" t="str">
        <f t="shared" si="6"/>
        <v/>
      </c>
      <c r="AM5" s="27" t="str">
        <f t="shared" si="7"/>
        <v/>
      </c>
      <c r="AN5" s="27" t="str">
        <f t="shared" si="8"/>
        <v/>
      </c>
      <c r="AO5" s="27" t="str">
        <f t="shared" si="9"/>
        <v/>
      </c>
      <c r="AP5" s="1"/>
      <c r="AQ5" s="28"/>
      <c r="AR5" s="29" t="s">
        <v>113</v>
      </c>
      <c r="AS5" s="30" t="str">
        <f t="shared" si="10"/>
        <v>≥80</v>
      </c>
      <c r="AT5" s="50">
        <f>VALUE(IF(AS5="---","",VLOOKUP(AS5,List16783456791023121314151617234567[],2,FALSE)))</f>
        <v>1</v>
      </c>
      <c r="AU5" s="1" t="str">
        <f t="shared" si="11"/>
        <v>≥80</v>
      </c>
      <c r="AV5" s="1">
        <f>VALUE(IF(AU5="---","",VLOOKUP(AU5,List16783456791023121314151617234567[],2,FALSE)))</f>
        <v>1</v>
      </c>
      <c r="AW5" s="1" t="str">
        <f t="shared" ref="AW5:AW30" si="13">_xlfn.IFNA(LOOKUP(2,1/(AF5:AO5&lt;&gt;""),AF5:AO5),"---")</f>
        <v>On Target</v>
      </c>
      <c r="AX5" s="1" t="str">
        <f t="shared" si="12"/>
        <v>Actual Year 3</v>
      </c>
      <c r="AY5" s="1"/>
      <c r="AZ5" s="34" t="s">
        <v>104</v>
      </c>
      <c r="BA5" s="1">
        <v>0.5</v>
      </c>
      <c r="BB5" s="1"/>
      <c r="BC5" s="1"/>
      <c r="BD5" s="29" t="s">
        <v>113</v>
      </c>
      <c r="BE5" s="161">
        <f>IF(H5="---","",VLOOKUP(H5,List16783456791023121314151617234567[],2,FALSE))</f>
        <v>0.5</v>
      </c>
      <c r="BF5" s="161">
        <f>IF(I5="---","",VLOOKUP(I5,List16783456791023121314151617234567[],2,FALSE))</f>
        <v>0.5</v>
      </c>
      <c r="BG5" s="161">
        <f>IF(J5="---","",VLOOKUP(J5,List16783456791023121314151617234567[],2,FALSE))</f>
        <v>0.5</v>
      </c>
      <c r="BH5" s="161">
        <f>IF(K5="---","",VLOOKUP(K5,List16783456791023121314151617234567[],2,FALSE))</f>
        <v>1</v>
      </c>
      <c r="BI5" s="161" t="str">
        <f>IF(L5="---","",VLOOKUP(L5,List16783456791023121314151617234567[],2,FALSE))</f>
        <v/>
      </c>
      <c r="BJ5" s="161" t="str">
        <f>IF(M5="---","",VLOOKUP(M5,List16783456791023121314151617234567[],2,FALSE))</f>
        <v/>
      </c>
      <c r="BK5" s="161" t="str">
        <f>IF(N5="---","",VLOOKUP(N5,List16783456791023121314151617234567[],2,FALSE))</f>
        <v/>
      </c>
      <c r="BL5" s="161" t="str">
        <f>IF(O5="---","",VLOOKUP(O5,List16783456791023121314151617234567[],2,FALSE))</f>
        <v/>
      </c>
      <c r="BM5" s="161" t="str">
        <f>IF(P5="---","",VLOOKUP(P5,List16783456791023121314151617234567[],2,FALSE))</f>
        <v/>
      </c>
      <c r="BN5" s="161" t="str">
        <f>IF(Q5="---","",VLOOKUP(Q5,List16783456791023121314151617234567[],2,FALSE))</f>
        <v/>
      </c>
      <c r="BO5" s="161" t="str">
        <f>IF(R5="---","",VLOOKUP(R5,List16783456791023121314151617234567[],2,FALSE))</f>
        <v/>
      </c>
      <c r="BP5" s="29" t="s">
        <v>113</v>
      </c>
      <c r="BQ5" s="161">
        <f>IF(T5="---","",VLOOKUP(T5,List16783456791023121314151617234567[],2,FALSE))</f>
        <v>0.5</v>
      </c>
      <c r="BR5" s="161">
        <f>IF(U5="---","",VLOOKUP(U5,List16783456791023121314151617234567[],2,FALSE))</f>
        <v>0.5</v>
      </c>
      <c r="BS5" s="161">
        <f>IF(V5="---","",VLOOKUP(V5,List16783456791023121314151617234567[],2,FALSE))</f>
        <v>1</v>
      </c>
      <c r="BT5" s="161">
        <f>IF(W5="---","",VLOOKUP(W5,List16783456791023121314151617234567[],2,FALSE))</f>
        <v>1</v>
      </c>
      <c r="BU5" s="161">
        <f>IF(X5="---","",VLOOKUP(X5,List16783456791023121314151617234567[],2,FALSE))</f>
        <v>1</v>
      </c>
      <c r="BV5" s="161" t="str">
        <f>IF(Y5="---","",VLOOKUP(Y5,List16783456791023121314151617234567[],2,FALSE))</f>
        <v/>
      </c>
      <c r="BW5" s="161" t="str">
        <f>IF(Z5="---","",VLOOKUP(Z5,List16783456791023121314151617234567[],2,FALSE))</f>
        <v/>
      </c>
      <c r="BX5" s="161" t="str">
        <f>IF(AA5="---","",VLOOKUP(AA5,List16783456791023121314151617234567[],2,FALSE))</f>
        <v/>
      </c>
      <c r="BY5" s="161" t="str">
        <f>IF(AB5="---","",VLOOKUP(AB5,List16783456791023121314151617234567[],2,FALSE))</f>
        <v/>
      </c>
      <c r="BZ5" s="161" t="str">
        <f>IF(AC5="---","",VLOOKUP(AC5,List16783456791023121314151617234567[],2,FALSE))</f>
        <v/>
      </c>
      <c r="CA5" s="8"/>
      <c r="CB5" s="1"/>
      <c r="CC5" s="8"/>
      <c r="CD5" s="1"/>
      <c r="CE5" s="8"/>
      <c r="CF5" s="1"/>
      <c r="CG5" s="8"/>
      <c r="CH5" s="1"/>
      <c r="CI5" s="8"/>
    </row>
    <row r="6" spans="2:87" ht="13.5" customHeight="1" thickBot="1">
      <c r="B6" s="283"/>
      <c r="C6" s="372"/>
      <c r="D6" s="373"/>
      <c r="E6" s="365" t="s">
        <v>114</v>
      </c>
      <c r="F6" s="21"/>
      <c r="G6" s="22"/>
      <c r="H6" s="366" t="s">
        <v>104</v>
      </c>
      <c r="I6" s="366" t="s">
        <v>104</v>
      </c>
      <c r="J6" s="366" t="s">
        <v>104</v>
      </c>
      <c r="K6" s="366" t="s">
        <v>106</v>
      </c>
      <c r="L6" s="367" t="s">
        <v>105</v>
      </c>
      <c r="M6" s="367" t="s">
        <v>105</v>
      </c>
      <c r="N6" s="25" t="s">
        <v>105</v>
      </c>
      <c r="O6" s="25" t="s">
        <v>105</v>
      </c>
      <c r="P6" s="25" t="s">
        <v>105</v>
      </c>
      <c r="Q6" s="25" t="s">
        <v>105</v>
      </c>
      <c r="R6" s="32" t="s">
        <v>105</v>
      </c>
      <c r="S6" s="1"/>
      <c r="T6" s="367" t="s">
        <v>104</v>
      </c>
      <c r="U6" s="367" t="s">
        <v>104</v>
      </c>
      <c r="V6" s="367" t="s">
        <v>106</v>
      </c>
      <c r="W6" s="367" t="s">
        <v>106</v>
      </c>
      <c r="X6" s="367" t="s">
        <v>106</v>
      </c>
      <c r="Y6" s="371" t="s">
        <v>105</v>
      </c>
      <c r="Z6" s="371" t="s">
        <v>105</v>
      </c>
      <c r="AA6" s="371" t="s">
        <v>105</v>
      </c>
      <c r="AB6" s="371" t="s">
        <v>105</v>
      </c>
      <c r="AC6" s="371" t="s">
        <v>105</v>
      </c>
      <c r="AD6" s="8"/>
      <c r="AE6" s="8"/>
      <c r="AF6" s="27" t="str">
        <f t="shared" si="0"/>
        <v>On Target</v>
      </c>
      <c r="AG6" s="27" t="str">
        <f t="shared" si="1"/>
        <v>On Target</v>
      </c>
      <c r="AH6" s="27" t="str">
        <f t="shared" si="2"/>
        <v>On Target</v>
      </c>
      <c r="AI6" s="27" t="str">
        <f t="shared" si="3"/>
        <v/>
      </c>
      <c r="AJ6" s="27" t="str">
        <f t="shared" si="4"/>
        <v/>
      </c>
      <c r="AK6" s="27" t="str">
        <f t="shared" si="5"/>
        <v/>
      </c>
      <c r="AL6" s="27" t="str">
        <f t="shared" si="6"/>
        <v/>
      </c>
      <c r="AM6" s="27" t="str">
        <f t="shared" si="7"/>
        <v/>
      </c>
      <c r="AN6" s="27" t="str">
        <f t="shared" si="8"/>
        <v/>
      </c>
      <c r="AO6" s="27" t="str">
        <f t="shared" si="9"/>
        <v/>
      </c>
      <c r="AP6" s="1"/>
      <c r="AQ6" s="28"/>
      <c r="AR6" s="29" t="s">
        <v>115</v>
      </c>
      <c r="AS6" s="30" t="str">
        <f t="shared" si="10"/>
        <v>≥80</v>
      </c>
      <c r="AT6" s="50">
        <f>VALUE(IF(AS6="---","",VLOOKUP(AS6,List16783456791023121314151617234567[],2,FALSE)))</f>
        <v>1</v>
      </c>
      <c r="AU6" s="1" t="str">
        <f t="shared" si="11"/>
        <v>≥80</v>
      </c>
      <c r="AV6" s="1">
        <f>VALUE(IF(AU6="---","",VLOOKUP(AU6,List16783456791023121314151617234567[],2,FALSE)))</f>
        <v>1</v>
      </c>
      <c r="AW6" s="1" t="str">
        <f t="shared" si="13"/>
        <v>On Target</v>
      </c>
      <c r="AX6" s="1" t="str">
        <f t="shared" si="12"/>
        <v>Actual Year 3</v>
      </c>
      <c r="AY6" s="1"/>
      <c r="AZ6" s="35" t="s">
        <v>112</v>
      </c>
      <c r="BA6" s="1">
        <v>0</v>
      </c>
      <c r="BB6" s="1"/>
      <c r="BC6" s="1"/>
      <c r="BD6" s="29" t="s">
        <v>115</v>
      </c>
      <c r="BE6" s="161">
        <f>IF(H6="---","",VLOOKUP(H6,List16783456791023121314151617234567[],2,FALSE))</f>
        <v>0.5</v>
      </c>
      <c r="BF6" s="161">
        <f>IF(I6="---","",VLOOKUP(I6,List16783456791023121314151617234567[],2,FALSE))</f>
        <v>0.5</v>
      </c>
      <c r="BG6" s="161">
        <f>IF(J6="---","",VLOOKUP(J6,List16783456791023121314151617234567[],2,FALSE))</f>
        <v>0.5</v>
      </c>
      <c r="BH6" s="161">
        <f>IF(K6="---","",VLOOKUP(K6,List16783456791023121314151617234567[],2,FALSE))</f>
        <v>1</v>
      </c>
      <c r="BI6" s="161" t="str">
        <f>IF(L6="---","",VLOOKUP(L6,List16783456791023121314151617234567[],2,FALSE))</f>
        <v/>
      </c>
      <c r="BJ6" s="161" t="str">
        <f>IF(M6="---","",VLOOKUP(M6,List16783456791023121314151617234567[],2,FALSE))</f>
        <v/>
      </c>
      <c r="BK6" s="161" t="str">
        <f>IF(N6="---","",VLOOKUP(N6,List16783456791023121314151617234567[],2,FALSE))</f>
        <v/>
      </c>
      <c r="BL6" s="161" t="str">
        <f>IF(O6="---","",VLOOKUP(O6,List16783456791023121314151617234567[],2,FALSE))</f>
        <v/>
      </c>
      <c r="BM6" s="161" t="str">
        <f>IF(P6="---","",VLOOKUP(P6,List16783456791023121314151617234567[],2,FALSE))</f>
        <v/>
      </c>
      <c r="BN6" s="161" t="str">
        <f>IF(Q6="---","",VLOOKUP(Q6,List16783456791023121314151617234567[],2,FALSE))</f>
        <v/>
      </c>
      <c r="BO6" s="161" t="str">
        <f>IF(R6="---","",VLOOKUP(R6,List16783456791023121314151617234567[],2,FALSE))</f>
        <v/>
      </c>
      <c r="BP6" s="29" t="s">
        <v>115</v>
      </c>
      <c r="BQ6" s="161">
        <f>IF(T6="---","",VLOOKUP(T6,List16783456791023121314151617234567[],2,FALSE))</f>
        <v>0.5</v>
      </c>
      <c r="BR6" s="161">
        <f>IF(U6="---","",VLOOKUP(U6,List16783456791023121314151617234567[],2,FALSE))</f>
        <v>0.5</v>
      </c>
      <c r="BS6" s="161">
        <f>IF(V6="---","",VLOOKUP(V6,List16783456791023121314151617234567[],2,FALSE))</f>
        <v>1</v>
      </c>
      <c r="BT6" s="161">
        <f>IF(W6="---","",VLOOKUP(W6,List16783456791023121314151617234567[],2,FALSE))</f>
        <v>1</v>
      </c>
      <c r="BU6" s="161">
        <f>IF(X6="---","",VLOOKUP(X6,List16783456791023121314151617234567[],2,FALSE))</f>
        <v>1</v>
      </c>
      <c r="BV6" s="161" t="str">
        <f>IF(Y6="---","",VLOOKUP(Y6,List16783456791023121314151617234567[],2,FALSE))</f>
        <v/>
      </c>
      <c r="BW6" s="161" t="str">
        <f>IF(Z6="---","",VLOOKUP(Z6,List16783456791023121314151617234567[],2,FALSE))</f>
        <v/>
      </c>
      <c r="BX6" s="161" t="str">
        <f>IF(AA6="---","",VLOOKUP(AA6,List16783456791023121314151617234567[],2,FALSE))</f>
        <v/>
      </c>
      <c r="BY6" s="161" t="str">
        <f>IF(AB6="---","",VLOOKUP(AB6,List16783456791023121314151617234567[],2,FALSE))</f>
        <v/>
      </c>
      <c r="BZ6" s="161" t="str">
        <f>IF(AC6="---","",VLOOKUP(AC6,List16783456791023121314151617234567[],2,FALSE))</f>
        <v/>
      </c>
      <c r="CA6" s="8"/>
      <c r="CB6" s="1"/>
      <c r="CC6" s="8"/>
      <c r="CD6" s="1"/>
      <c r="CE6" s="8"/>
      <c r="CF6" s="1"/>
      <c r="CG6" s="8"/>
      <c r="CH6" s="1"/>
      <c r="CI6" s="8"/>
    </row>
    <row r="7" spans="2:87" ht="13.5" customHeight="1" thickBot="1">
      <c r="B7" s="283"/>
      <c r="C7" s="372"/>
      <c r="D7" s="373"/>
      <c r="E7" s="365" t="s">
        <v>116</v>
      </c>
      <c r="F7" s="21"/>
      <c r="G7" s="22"/>
      <c r="H7" s="366" t="s">
        <v>104</v>
      </c>
      <c r="I7" s="366" t="s">
        <v>104</v>
      </c>
      <c r="J7" s="366" t="s">
        <v>106</v>
      </c>
      <c r="K7" s="366" t="s">
        <v>106</v>
      </c>
      <c r="L7" s="367" t="s">
        <v>105</v>
      </c>
      <c r="M7" s="367" t="s">
        <v>105</v>
      </c>
      <c r="N7" s="25" t="s">
        <v>105</v>
      </c>
      <c r="O7" s="25" t="s">
        <v>105</v>
      </c>
      <c r="P7" s="25" t="s">
        <v>105</v>
      </c>
      <c r="Q7" s="25" t="s">
        <v>105</v>
      </c>
      <c r="R7" s="32" t="s">
        <v>105</v>
      </c>
      <c r="S7" s="1"/>
      <c r="T7" s="367" t="s">
        <v>104</v>
      </c>
      <c r="U7" s="367" t="s">
        <v>106</v>
      </c>
      <c r="V7" s="367" t="s">
        <v>106</v>
      </c>
      <c r="W7" s="367" t="s">
        <v>106</v>
      </c>
      <c r="X7" s="367" t="s">
        <v>106</v>
      </c>
      <c r="Y7" s="371" t="s">
        <v>105</v>
      </c>
      <c r="Z7" s="371" t="s">
        <v>105</v>
      </c>
      <c r="AA7" s="371" t="s">
        <v>105</v>
      </c>
      <c r="AB7" s="371" t="s">
        <v>105</v>
      </c>
      <c r="AC7" s="371" t="s">
        <v>105</v>
      </c>
      <c r="AD7" s="8"/>
      <c r="AE7" s="8"/>
      <c r="AF7" s="27" t="str">
        <f t="shared" si="0"/>
        <v>On Target</v>
      </c>
      <c r="AG7" s="27" t="str">
        <f t="shared" si="1"/>
        <v>On Target</v>
      </c>
      <c r="AH7" s="27" t="str">
        <f t="shared" si="2"/>
        <v>On Target</v>
      </c>
      <c r="AI7" s="27" t="str">
        <f t="shared" si="3"/>
        <v/>
      </c>
      <c r="AJ7" s="27" t="str">
        <f t="shared" si="4"/>
        <v/>
      </c>
      <c r="AK7" s="27" t="str">
        <f t="shared" si="5"/>
        <v/>
      </c>
      <c r="AL7" s="27" t="str">
        <f t="shared" si="6"/>
        <v/>
      </c>
      <c r="AM7" s="27" t="str">
        <f t="shared" si="7"/>
        <v/>
      </c>
      <c r="AN7" s="27" t="str">
        <f t="shared" si="8"/>
        <v/>
      </c>
      <c r="AO7" s="27" t="str">
        <f t="shared" si="9"/>
        <v/>
      </c>
      <c r="AP7" s="1"/>
      <c r="AQ7" s="28"/>
      <c r="AR7" s="29" t="s">
        <v>117</v>
      </c>
      <c r="AS7" s="30" t="str">
        <f t="shared" si="10"/>
        <v>≥80</v>
      </c>
      <c r="AT7" s="50">
        <f>VALUE(IF(AS7="---","",VLOOKUP(AS7,List16783456791023121314151617234567[],2,FALSE)))</f>
        <v>1</v>
      </c>
      <c r="AU7" s="1" t="str">
        <f t="shared" si="11"/>
        <v>≥80</v>
      </c>
      <c r="AV7" s="1">
        <f>VALUE(IF(AU7="---","",VLOOKUP(AU7,List16783456791023121314151617234567[],2,FALSE)))</f>
        <v>1</v>
      </c>
      <c r="AW7" s="1" t="str">
        <f t="shared" si="13"/>
        <v>On Target</v>
      </c>
      <c r="AX7" s="1" t="str">
        <f t="shared" si="12"/>
        <v>Actual Year 3</v>
      </c>
      <c r="AY7" s="1"/>
      <c r="AZ7" s="1"/>
      <c r="BA7" s="1"/>
      <c r="BB7" s="1"/>
      <c r="BC7" s="1"/>
      <c r="BD7" s="29" t="s">
        <v>117</v>
      </c>
      <c r="BE7" s="161">
        <f>IF(H7="---","",VLOOKUP(H7,List16783456791023121314151617234567[],2,FALSE))</f>
        <v>0.5</v>
      </c>
      <c r="BF7" s="161">
        <f>IF(I7="---","",VLOOKUP(I7,List16783456791023121314151617234567[],2,FALSE))</f>
        <v>0.5</v>
      </c>
      <c r="BG7" s="161">
        <f>IF(J7="---","",VLOOKUP(J7,List16783456791023121314151617234567[],2,FALSE))</f>
        <v>1</v>
      </c>
      <c r="BH7" s="161">
        <f>IF(K7="---","",VLOOKUP(K7,List16783456791023121314151617234567[],2,FALSE))</f>
        <v>1</v>
      </c>
      <c r="BI7" s="161" t="str">
        <f>IF(L7="---","",VLOOKUP(L7,List16783456791023121314151617234567[],2,FALSE))</f>
        <v/>
      </c>
      <c r="BJ7" s="161" t="str">
        <f>IF(M7="---","",VLOOKUP(M7,List16783456791023121314151617234567[],2,FALSE))</f>
        <v/>
      </c>
      <c r="BK7" s="161" t="str">
        <f>IF(N7="---","",VLOOKUP(N7,List16783456791023121314151617234567[],2,FALSE))</f>
        <v/>
      </c>
      <c r="BL7" s="161" t="str">
        <f>IF(O7="---","",VLOOKUP(O7,List16783456791023121314151617234567[],2,FALSE))</f>
        <v/>
      </c>
      <c r="BM7" s="161" t="str">
        <f>IF(P7="---","",VLOOKUP(P7,List16783456791023121314151617234567[],2,FALSE))</f>
        <v/>
      </c>
      <c r="BN7" s="161" t="str">
        <f>IF(Q7="---","",VLOOKUP(Q7,List16783456791023121314151617234567[],2,FALSE))</f>
        <v/>
      </c>
      <c r="BO7" s="161" t="str">
        <f>IF(R7="---","",VLOOKUP(R7,List16783456791023121314151617234567[],2,FALSE))</f>
        <v/>
      </c>
      <c r="BP7" s="29" t="s">
        <v>117</v>
      </c>
      <c r="BQ7" s="161">
        <f>IF(T7="---","",VLOOKUP(T7,List16783456791023121314151617234567[],2,FALSE))</f>
        <v>0.5</v>
      </c>
      <c r="BR7" s="161">
        <f>IF(U7="---","",VLOOKUP(U7,List16783456791023121314151617234567[],2,FALSE))</f>
        <v>1</v>
      </c>
      <c r="BS7" s="161">
        <f>IF(V7="---","",VLOOKUP(V7,List16783456791023121314151617234567[],2,FALSE))</f>
        <v>1</v>
      </c>
      <c r="BT7" s="161">
        <f>IF(W7="---","",VLOOKUP(W7,List16783456791023121314151617234567[],2,FALSE))</f>
        <v>1</v>
      </c>
      <c r="BU7" s="161">
        <f>IF(X7="---","",VLOOKUP(X7,List16783456791023121314151617234567[],2,FALSE))</f>
        <v>1</v>
      </c>
      <c r="BV7" s="161" t="str">
        <f>IF(Y7="---","",VLOOKUP(Y7,List16783456791023121314151617234567[],2,FALSE))</f>
        <v/>
      </c>
      <c r="BW7" s="161" t="str">
        <f>IF(Z7="---","",VLOOKUP(Z7,List16783456791023121314151617234567[],2,FALSE))</f>
        <v/>
      </c>
      <c r="BX7" s="161" t="str">
        <f>IF(AA7="---","",VLOOKUP(AA7,List16783456791023121314151617234567[],2,FALSE))</f>
        <v/>
      </c>
      <c r="BY7" s="161" t="str">
        <f>IF(AB7="---","",VLOOKUP(AB7,List16783456791023121314151617234567[],2,FALSE))</f>
        <v/>
      </c>
      <c r="BZ7" s="161" t="str">
        <f>IF(AC7="---","",VLOOKUP(AC7,List16783456791023121314151617234567[],2,FALSE))</f>
        <v/>
      </c>
      <c r="CA7" s="8"/>
      <c r="CB7" s="1"/>
      <c r="CC7" s="8"/>
      <c r="CD7" s="1"/>
      <c r="CE7" s="8"/>
      <c r="CF7" s="1"/>
      <c r="CG7" s="8"/>
      <c r="CH7" s="1"/>
      <c r="CI7" s="8"/>
    </row>
    <row r="8" spans="2:87" ht="13.5" customHeight="1" thickBot="1">
      <c r="B8" s="283"/>
      <c r="C8" s="369"/>
      <c r="D8" s="370"/>
      <c r="E8" s="365" t="s">
        <v>118</v>
      </c>
      <c r="F8" s="21"/>
      <c r="G8" s="22"/>
      <c r="H8" s="366" t="s">
        <v>104</v>
      </c>
      <c r="I8" s="366" t="s">
        <v>104</v>
      </c>
      <c r="J8" s="366" t="s">
        <v>104</v>
      </c>
      <c r="K8" s="366" t="s">
        <v>106</v>
      </c>
      <c r="L8" s="367" t="s">
        <v>105</v>
      </c>
      <c r="M8" s="367" t="s">
        <v>105</v>
      </c>
      <c r="N8" s="25" t="s">
        <v>105</v>
      </c>
      <c r="O8" s="25" t="s">
        <v>105</v>
      </c>
      <c r="P8" s="25" t="s">
        <v>105</v>
      </c>
      <c r="Q8" s="25" t="s">
        <v>105</v>
      </c>
      <c r="R8" s="32" t="s">
        <v>105</v>
      </c>
      <c r="S8" s="1"/>
      <c r="T8" s="367" t="s">
        <v>104</v>
      </c>
      <c r="U8" s="367" t="s">
        <v>104</v>
      </c>
      <c r="V8" s="367" t="s">
        <v>106</v>
      </c>
      <c r="W8" s="367" t="s">
        <v>106</v>
      </c>
      <c r="X8" s="367" t="s">
        <v>106</v>
      </c>
      <c r="Y8" s="371" t="s">
        <v>105</v>
      </c>
      <c r="Z8" s="371" t="s">
        <v>105</v>
      </c>
      <c r="AA8" s="371" t="s">
        <v>105</v>
      </c>
      <c r="AB8" s="371" t="s">
        <v>105</v>
      </c>
      <c r="AC8" s="371" t="s">
        <v>105</v>
      </c>
      <c r="AD8" s="8"/>
      <c r="AE8" s="8"/>
      <c r="AF8" s="27" t="str">
        <f t="shared" si="0"/>
        <v>On Target</v>
      </c>
      <c r="AG8" s="27" t="str">
        <f t="shared" si="1"/>
        <v>On Target</v>
      </c>
      <c r="AH8" s="27" t="str">
        <f t="shared" si="2"/>
        <v>On Target</v>
      </c>
      <c r="AI8" s="27" t="str">
        <f t="shared" si="3"/>
        <v/>
      </c>
      <c r="AJ8" s="27" t="str">
        <f t="shared" si="4"/>
        <v/>
      </c>
      <c r="AK8" s="27" t="str">
        <f t="shared" si="5"/>
        <v/>
      </c>
      <c r="AL8" s="27" t="str">
        <f t="shared" si="6"/>
        <v/>
      </c>
      <c r="AM8" s="27" t="str">
        <f t="shared" si="7"/>
        <v/>
      </c>
      <c r="AN8" s="27" t="str">
        <f t="shared" si="8"/>
        <v/>
      </c>
      <c r="AO8" s="27" t="str">
        <f t="shared" si="9"/>
        <v/>
      </c>
      <c r="AP8" s="1"/>
      <c r="AQ8" s="28"/>
      <c r="AR8" s="29" t="s">
        <v>119</v>
      </c>
      <c r="AS8" s="30" t="str">
        <f t="shared" si="10"/>
        <v>≥80</v>
      </c>
      <c r="AT8" s="50">
        <f>VALUE(IF(AS8="---","",VLOOKUP(AS8,List16783456791023121314151617234567[],2,FALSE)))</f>
        <v>1</v>
      </c>
      <c r="AU8" s="1" t="str">
        <f t="shared" si="11"/>
        <v>≥80</v>
      </c>
      <c r="AV8" s="1">
        <f>VALUE(IF(AU8="---","",VLOOKUP(AU8,List16783456791023121314151617234567[],2,FALSE)))</f>
        <v>1</v>
      </c>
      <c r="AW8" s="1" t="str">
        <f t="shared" si="13"/>
        <v>On Target</v>
      </c>
      <c r="AX8" s="1" t="str">
        <f t="shared" si="12"/>
        <v>Actual Year 3</v>
      </c>
      <c r="AY8" s="1"/>
      <c r="AZ8" s="1"/>
      <c r="BA8" s="1"/>
      <c r="BB8" s="1"/>
      <c r="BC8" s="1"/>
      <c r="BD8" s="29" t="s">
        <v>119</v>
      </c>
      <c r="BE8" s="161">
        <f>IF(H8="---","",VLOOKUP(H8,List16783456791023121314151617234567[],2,FALSE))</f>
        <v>0.5</v>
      </c>
      <c r="BF8" s="161">
        <f>IF(I8="---","",VLOOKUP(I8,List16783456791023121314151617234567[],2,FALSE))</f>
        <v>0.5</v>
      </c>
      <c r="BG8" s="161">
        <f>IF(J8="---","",VLOOKUP(J8,List16783456791023121314151617234567[],2,FALSE))</f>
        <v>0.5</v>
      </c>
      <c r="BH8" s="161">
        <f>IF(K8="---","",VLOOKUP(K8,List16783456791023121314151617234567[],2,FALSE))</f>
        <v>1</v>
      </c>
      <c r="BI8" s="161" t="str">
        <f>IF(L8="---","",VLOOKUP(L8,List16783456791023121314151617234567[],2,FALSE))</f>
        <v/>
      </c>
      <c r="BJ8" s="161" t="str">
        <f>IF(M8="---","",VLOOKUP(M8,List16783456791023121314151617234567[],2,FALSE))</f>
        <v/>
      </c>
      <c r="BK8" s="161" t="str">
        <f>IF(N8="---","",VLOOKUP(N8,List16783456791023121314151617234567[],2,FALSE))</f>
        <v/>
      </c>
      <c r="BL8" s="161" t="str">
        <f>IF(O8="---","",VLOOKUP(O8,List16783456791023121314151617234567[],2,FALSE))</f>
        <v/>
      </c>
      <c r="BM8" s="161" t="str">
        <f>IF(P8="---","",VLOOKUP(P8,List16783456791023121314151617234567[],2,FALSE))</f>
        <v/>
      </c>
      <c r="BN8" s="161" t="str">
        <f>IF(Q8="---","",VLOOKUP(Q8,List16783456791023121314151617234567[],2,FALSE))</f>
        <v/>
      </c>
      <c r="BO8" s="161" t="str">
        <f>IF(R8="---","",VLOOKUP(R8,List16783456791023121314151617234567[],2,FALSE))</f>
        <v/>
      </c>
      <c r="BP8" s="29" t="s">
        <v>119</v>
      </c>
      <c r="BQ8" s="161">
        <f>IF(T8="---","",VLOOKUP(T8,List16783456791023121314151617234567[],2,FALSE))</f>
        <v>0.5</v>
      </c>
      <c r="BR8" s="161">
        <f>IF(U8="---","",VLOOKUP(U8,List16783456791023121314151617234567[],2,FALSE))</f>
        <v>0.5</v>
      </c>
      <c r="BS8" s="161">
        <f>IF(V8="---","",VLOOKUP(V8,List16783456791023121314151617234567[],2,FALSE))</f>
        <v>1</v>
      </c>
      <c r="BT8" s="161">
        <f>IF(W8="---","",VLOOKUP(W8,List16783456791023121314151617234567[],2,FALSE))</f>
        <v>1</v>
      </c>
      <c r="BU8" s="161">
        <f>IF(X8="---","",VLOOKUP(X8,List16783456791023121314151617234567[],2,FALSE))</f>
        <v>1</v>
      </c>
      <c r="BV8" s="161" t="str">
        <f>IF(Y8="---","",VLOOKUP(Y8,List16783456791023121314151617234567[],2,FALSE))</f>
        <v/>
      </c>
      <c r="BW8" s="161" t="str">
        <f>IF(Z8="---","",VLOOKUP(Z8,List16783456791023121314151617234567[],2,FALSE))</f>
        <v/>
      </c>
      <c r="BX8" s="161" t="str">
        <f>IF(AA8="---","",VLOOKUP(AA8,List16783456791023121314151617234567[],2,FALSE))</f>
        <v/>
      </c>
      <c r="BY8" s="161" t="str">
        <f>IF(AB8="---","",VLOOKUP(AB8,List16783456791023121314151617234567[],2,FALSE))</f>
        <v/>
      </c>
      <c r="BZ8" s="161" t="str">
        <f>IF(AC8="---","",VLOOKUP(AC8,List16783456791023121314151617234567[],2,FALSE))</f>
        <v/>
      </c>
      <c r="CA8" s="8"/>
      <c r="CB8" s="1"/>
      <c r="CC8" s="8"/>
      <c r="CD8" s="1"/>
      <c r="CE8" s="8"/>
      <c r="CF8" s="1"/>
      <c r="CG8" s="8"/>
      <c r="CH8" s="1"/>
      <c r="CI8" s="8"/>
    </row>
    <row r="9" spans="2:87" ht="13.5" customHeight="1" thickBot="1">
      <c r="B9" s="283"/>
      <c r="C9" s="363" t="s">
        <v>232</v>
      </c>
      <c r="D9" s="364"/>
      <c r="E9" s="365" t="s">
        <v>233</v>
      </c>
      <c r="F9" s="21"/>
      <c r="G9" s="22"/>
      <c r="H9" s="366" t="s">
        <v>104</v>
      </c>
      <c r="I9" s="366" t="s">
        <v>104</v>
      </c>
      <c r="J9" s="366" t="s">
        <v>104</v>
      </c>
      <c r="K9" s="366" t="s">
        <v>104</v>
      </c>
      <c r="L9" s="367" t="s">
        <v>105</v>
      </c>
      <c r="M9" s="367" t="s">
        <v>105</v>
      </c>
      <c r="N9" s="25" t="s">
        <v>105</v>
      </c>
      <c r="O9" s="25" t="s">
        <v>105</v>
      </c>
      <c r="P9" s="25" t="s">
        <v>105</v>
      </c>
      <c r="Q9" s="25" t="s">
        <v>105</v>
      </c>
      <c r="R9" s="32" t="s">
        <v>105</v>
      </c>
      <c r="S9" s="1"/>
      <c r="T9" s="367" t="s">
        <v>104</v>
      </c>
      <c r="U9" s="367" t="s">
        <v>104</v>
      </c>
      <c r="V9" s="367" t="s">
        <v>104</v>
      </c>
      <c r="W9" s="367" t="s">
        <v>104</v>
      </c>
      <c r="X9" s="367" t="s">
        <v>106</v>
      </c>
      <c r="Y9" s="371" t="s">
        <v>105</v>
      </c>
      <c r="Z9" s="371" t="s">
        <v>105</v>
      </c>
      <c r="AA9" s="371" t="s">
        <v>105</v>
      </c>
      <c r="AB9" s="371" t="s">
        <v>105</v>
      </c>
      <c r="AC9" s="371" t="s">
        <v>105</v>
      </c>
      <c r="AD9" s="8"/>
      <c r="AE9" s="8"/>
      <c r="AF9" s="27" t="str">
        <f t="shared" si="0"/>
        <v>On Target</v>
      </c>
      <c r="AG9" s="27" t="str">
        <f t="shared" si="1"/>
        <v>On Target</v>
      </c>
      <c r="AH9" s="27" t="str">
        <f t="shared" si="2"/>
        <v>On Target</v>
      </c>
      <c r="AI9" s="27" t="str">
        <f t="shared" si="3"/>
        <v/>
      </c>
      <c r="AJ9" s="27" t="str">
        <f t="shared" si="4"/>
        <v/>
      </c>
      <c r="AK9" s="27" t="str">
        <f t="shared" si="5"/>
        <v/>
      </c>
      <c r="AL9" s="27" t="str">
        <f t="shared" si="6"/>
        <v/>
      </c>
      <c r="AM9" s="27" t="str">
        <f t="shared" si="7"/>
        <v/>
      </c>
      <c r="AN9" s="27" t="str">
        <f t="shared" si="8"/>
        <v/>
      </c>
      <c r="AO9" s="27" t="str">
        <f t="shared" si="9"/>
        <v/>
      </c>
      <c r="AP9" s="1"/>
      <c r="AQ9" s="28"/>
      <c r="AR9" s="29" t="s">
        <v>234</v>
      </c>
      <c r="AS9" s="30" t="str">
        <f t="shared" si="10"/>
        <v>60-79</v>
      </c>
      <c r="AT9" s="50">
        <f>VALUE(IF(AS9="---","",VLOOKUP(AS9,List16783456791023121314151617234567[],2,FALSE)))</f>
        <v>0.5</v>
      </c>
      <c r="AU9" s="1" t="str">
        <f t="shared" si="11"/>
        <v>60-79</v>
      </c>
      <c r="AV9" s="1">
        <f>VALUE(IF(AU9="---","",VLOOKUP(AU9,List16783456791023121314151617234567[],2,FALSE)))</f>
        <v>0.5</v>
      </c>
      <c r="AW9" s="1" t="str">
        <f t="shared" si="13"/>
        <v>On Target</v>
      </c>
      <c r="AX9" s="1" t="str">
        <f t="shared" si="12"/>
        <v>Actual Year 3</v>
      </c>
      <c r="AY9" s="1"/>
      <c r="AZ9" s="1"/>
      <c r="BA9" s="1"/>
      <c r="BB9" s="1"/>
      <c r="BC9" s="1"/>
      <c r="BD9" s="29" t="s">
        <v>234</v>
      </c>
      <c r="BE9" s="161">
        <f>IF(H9="---","",VLOOKUP(H9,List16783456791023121314151617234567[],2,FALSE))</f>
        <v>0.5</v>
      </c>
      <c r="BF9" s="161">
        <f>IF(I9="---","",VLOOKUP(I9,List16783456791023121314151617234567[],2,FALSE))</f>
        <v>0.5</v>
      </c>
      <c r="BG9" s="161">
        <f>IF(J9="---","",VLOOKUP(J9,List16783456791023121314151617234567[],2,FALSE))</f>
        <v>0.5</v>
      </c>
      <c r="BH9" s="161">
        <f>IF(K9="---","",VLOOKUP(K9,List16783456791023121314151617234567[],2,FALSE))</f>
        <v>0.5</v>
      </c>
      <c r="BI9" s="161" t="str">
        <f>IF(L9="---","",VLOOKUP(L9,List16783456791023121314151617234567[],2,FALSE))</f>
        <v/>
      </c>
      <c r="BJ9" s="161" t="str">
        <f>IF(M9="---","",VLOOKUP(M9,List16783456791023121314151617234567[],2,FALSE))</f>
        <v/>
      </c>
      <c r="BK9" s="161" t="str">
        <f>IF(N9="---","",VLOOKUP(N9,List16783456791023121314151617234567[],2,FALSE))</f>
        <v/>
      </c>
      <c r="BL9" s="161" t="str">
        <f>IF(O9="---","",VLOOKUP(O9,List16783456791023121314151617234567[],2,FALSE))</f>
        <v/>
      </c>
      <c r="BM9" s="161" t="str">
        <f>IF(P9="---","",VLOOKUP(P9,List16783456791023121314151617234567[],2,FALSE))</f>
        <v/>
      </c>
      <c r="BN9" s="161" t="str">
        <f>IF(Q9="---","",VLOOKUP(Q9,List16783456791023121314151617234567[],2,FALSE))</f>
        <v/>
      </c>
      <c r="BO9" s="161" t="str">
        <f>IF(R9="---","",VLOOKUP(R9,List16783456791023121314151617234567[],2,FALSE))</f>
        <v/>
      </c>
      <c r="BP9" s="29" t="s">
        <v>234</v>
      </c>
      <c r="BQ9" s="161">
        <f>IF(T9="---","",VLOOKUP(T9,List16783456791023121314151617234567[],2,FALSE))</f>
        <v>0.5</v>
      </c>
      <c r="BR9" s="161">
        <f>IF(U9="---","",VLOOKUP(U9,List16783456791023121314151617234567[],2,FALSE))</f>
        <v>0.5</v>
      </c>
      <c r="BS9" s="161">
        <f>IF(V9="---","",VLOOKUP(V9,List16783456791023121314151617234567[],2,FALSE))</f>
        <v>0.5</v>
      </c>
      <c r="BT9" s="161">
        <f>IF(W9="---","",VLOOKUP(W9,List16783456791023121314151617234567[],2,FALSE))</f>
        <v>0.5</v>
      </c>
      <c r="BU9" s="161">
        <f>IF(X9="---","",VLOOKUP(X9,List16783456791023121314151617234567[],2,FALSE))</f>
        <v>1</v>
      </c>
      <c r="BV9" s="161" t="str">
        <f>IF(Y9="---","",VLOOKUP(Y9,List16783456791023121314151617234567[],2,FALSE))</f>
        <v/>
      </c>
      <c r="BW9" s="161" t="str">
        <f>IF(Z9="---","",VLOOKUP(Z9,List16783456791023121314151617234567[],2,FALSE))</f>
        <v/>
      </c>
      <c r="BX9" s="161" t="str">
        <f>IF(AA9="---","",VLOOKUP(AA9,List16783456791023121314151617234567[],2,FALSE))</f>
        <v/>
      </c>
      <c r="BY9" s="161" t="str">
        <f>IF(AB9="---","",VLOOKUP(AB9,List16783456791023121314151617234567[],2,FALSE))</f>
        <v/>
      </c>
      <c r="BZ9" s="161" t="str">
        <f>IF(AC9="---","",VLOOKUP(AC9,List16783456791023121314151617234567[],2,FALSE))</f>
        <v/>
      </c>
      <c r="CA9" s="8"/>
      <c r="CB9" s="1"/>
      <c r="CC9" s="8"/>
      <c r="CD9" s="1"/>
      <c r="CE9" s="8"/>
      <c r="CF9" s="1"/>
      <c r="CG9" s="8"/>
      <c r="CH9" s="1"/>
      <c r="CI9" s="8"/>
    </row>
    <row r="10" spans="2:87" ht="13.5" customHeight="1" thickBot="1">
      <c r="B10" s="283"/>
      <c r="C10" s="372"/>
      <c r="D10" s="373"/>
      <c r="E10" s="365" t="s">
        <v>235</v>
      </c>
      <c r="F10" s="21"/>
      <c r="G10" s="22"/>
      <c r="H10" s="366" t="s">
        <v>104</v>
      </c>
      <c r="I10" s="366" t="s">
        <v>104</v>
      </c>
      <c r="J10" s="366" t="s">
        <v>104</v>
      </c>
      <c r="K10" s="366" t="s">
        <v>104</v>
      </c>
      <c r="L10" s="367" t="s">
        <v>105</v>
      </c>
      <c r="M10" s="367" t="s">
        <v>105</v>
      </c>
      <c r="N10" s="25" t="s">
        <v>105</v>
      </c>
      <c r="O10" s="25" t="s">
        <v>105</v>
      </c>
      <c r="P10" s="25" t="s">
        <v>105</v>
      </c>
      <c r="Q10" s="25" t="s">
        <v>105</v>
      </c>
      <c r="R10" s="32" t="s">
        <v>105</v>
      </c>
      <c r="S10" s="1"/>
      <c r="T10" s="367" t="s">
        <v>104</v>
      </c>
      <c r="U10" s="367" t="s">
        <v>104</v>
      </c>
      <c r="V10" s="367" t="s">
        <v>104</v>
      </c>
      <c r="W10" s="367" t="s">
        <v>104</v>
      </c>
      <c r="X10" s="367" t="s">
        <v>106</v>
      </c>
      <c r="Y10" s="371" t="s">
        <v>105</v>
      </c>
      <c r="Z10" s="371" t="s">
        <v>105</v>
      </c>
      <c r="AA10" s="371" t="s">
        <v>105</v>
      </c>
      <c r="AB10" s="371" t="s">
        <v>105</v>
      </c>
      <c r="AC10" s="371" t="s">
        <v>105</v>
      </c>
      <c r="AD10" s="8"/>
      <c r="AE10" s="8"/>
      <c r="AF10" s="27" t="str">
        <f t="shared" si="0"/>
        <v>On Target</v>
      </c>
      <c r="AG10" s="27" t="str">
        <f t="shared" si="1"/>
        <v>On Target</v>
      </c>
      <c r="AH10" s="27" t="str">
        <f t="shared" si="2"/>
        <v>On Target</v>
      </c>
      <c r="AI10" s="27" t="str">
        <f t="shared" si="3"/>
        <v/>
      </c>
      <c r="AJ10" s="27" t="str">
        <f t="shared" si="4"/>
        <v/>
      </c>
      <c r="AK10" s="27" t="str">
        <f t="shared" si="5"/>
        <v/>
      </c>
      <c r="AL10" s="27" t="str">
        <f t="shared" si="6"/>
        <v/>
      </c>
      <c r="AM10" s="27" t="str">
        <f t="shared" si="7"/>
        <v/>
      </c>
      <c r="AN10" s="27" t="str">
        <f t="shared" si="8"/>
        <v/>
      </c>
      <c r="AO10" s="27" t="str">
        <f t="shared" si="9"/>
        <v/>
      </c>
      <c r="AP10" s="1"/>
      <c r="AQ10" s="28"/>
      <c r="AR10" s="29" t="s">
        <v>236</v>
      </c>
      <c r="AS10" s="30" t="str">
        <f t="shared" si="10"/>
        <v>60-79</v>
      </c>
      <c r="AT10" s="50">
        <f>VALUE(IF(AS10="---","",VLOOKUP(AS10,List16783456791023121314151617234567[],2,FALSE)))</f>
        <v>0.5</v>
      </c>
      <c r="AU10" s="1" t="str">
        <f t="shared" si="11"/>
        <v>60-79</v>
      </c>
      <c r="AV10" s="1">
        <f>VALUE(IF(AU10="---","",VLOOKUP(AU10,List16783456791023121314151617234567[],2,FALSE)))</f>
        <v>0.5</v>
      </c>
      <c r="AW10" s="1" t="str">
        <f t="shared" si="13"/>
        <v>On Target</v>
      </c>
      <c r="AX10" s="1" t="str">
        <f t="shared" si="12"/>
        <v>Actual Year 3</v>
      </c>
      <c r="AY10" s="1"/>
      <c r="AZ10" s="1"/>
      <c r="BA10" s="1"/>
      <c r="BB10" s="1"/>
      <c r="BC10" s="1"/>
      <c r="BD10" s="29" t="s">
        <v>236</v>
      </c>
      <c r="BE10" s="161">
        <f>IF(H10="---","",VLOOKUP(H10,List16783456791023121314151617234567[],2,FALSE))</f>
        <v>0.5</v>
      </c>
      <c r="BF10" s="161">
        <f>IF(I10="---","",VLOOKUP(I10,List16783456791023121314151617234567[],2,FALSE))</f>
        <v>0.5</v>
      </c>
      <c r="BG10" s="161">
        <f>IF(J10="---","",VLOOKUP(J10,List16783456791023121314151617234567[],2,FALSE))</f>
        <v>0.5</v>
      </c>
      <c r="BH10" s="161">
        <f>IF(K10="---","",VLOOKUP(K10,List16783456791023121314151617234567[],2,FALSE))</f>
        <v>0.5</v>
      </c>
      <c r="BI10" s="161" t="str">
        <f>IF(L10="---","",VLOOKUP(L10,List16783456791023121314151617234567[],2,FALSE))</f>
        <v/>
      </c>
      <c r="BJ10" s="161" t="str">
        <f>IF(M10="---","",VLOOKUP(M10,List16783456791023121314151617234567[],2,FALSE))</f>
        <v/>
      </c>
      <c r="BK10" s="161" t="str">
        <f>IF(N10="---","",VLOOKUP(N10,List16783456791023121314151617234567[],2,FALSE))</f>
        <v/>
      </c>
      <c r="BL10" s="161" t="str">
        <f>IF(O10="---","",VLOOKUP(O10,List16783456791023121314151617234567[],2,FALSE))</f>
        <v/>
      </c>
      <c r="BM10" s="161" t="str">
        <f>IF(P10="---","",VLOOKUP(P10,List16783456791023121314151617234567[],2,FALSE))</f>
        <v/>
      </c>
      <c r="BN10" s="161" t="str">
        <f>IF(Q10="---","",VLOOKUP(Q10,List16783456791023121314151617234567[],2,FALSE))</f>
        <v/>
      </c>
      <c r="BO10" s="161" t="str">
        <f>IF(R10="---","",VLOOKUP(R10,List16783456791023121314151617234567[],2,FALSE))</f>
        <v/>
      </c>
      <c r="BP10" s="29" t="s">
        <v>236</v>
      </c>
      <c r="BQ10" s="161">
        <f>IF(T10="---","",VLOOKUP(T10,List16783456791023121314151617234567[],2,FALSE))</f>
        <v>0.5</v>
      </c>
      <c r="BR10" s="161">
        <f>IF(U10="---","",VLOOKUP(U10,List16783456791023121314151617234567[],2,FALSE))</f>
        <v>0.5</v>
      </c>
      <c r="BS10" s="161">
        <f>IF(V10="---","",VLOOKUP(V10,List16783456791023121314151617234567[],2,FALSE))</f>
        <v>0.5</v>
      </c>
      <c r="BT10" s="161">
        <f>IF(W10="---","",VLOOKUP(W10,List16783456791023121314151617234567[],2,FALSE))</f>
        <v>0.5</v>
      </c>
      <c r="BU10" s="161">
        <f>IF(X10="---","",VLOOKUP(X10,List16783456791023121314151617234567[],2,FALSE))</f>
        <v>1</v>
      </c>
      <c r="BV10" s="161" t="str">
        <f>IF(Y10="---","",VLOOKUP(Y10,List16783456791023121314151617234567[],2,FALSE))</f>
        <v/>
      </c>
      <c r="BW10" s="161" t="str">
        <f>IF(Z10="---","",VLOOKUP(Z10,List16783456791023121314151617234567[],2,FALSE))</f>
        <v/>
      </c>
      <c r="BX10" s="161" t="str">
        <f>IF(AA10="---","",VLOOKUP(AA10,List16783456791023121314151617234567[],2,FALSE))</f>
        <v/>
      </c>
      <c r="BY10" s="161" t="str">
        <f>IF(AB10="---","",VLOOKUP(AB10,List16783456791023121314151617234567[],2,FALSE))</f>
        <v/>
      </c>
      <c r="BZ10" s="161" t="str">
        <f>IF(AC10="---","",VLOOKUP(AC10,List16783456791023121314151617234567[],2,FALSE))</f>
        <v/>
      </c>
      <c r="CA10" s="8"/>
      <c r="CB10" s="1"/>
      <c r="CC10" s="8"/>
      <c r="CD10" s="1"/>
      <c r="CE10" s="8"/>
      <c r="CF10" s="1"/>
      <c r="CG10" s="8"/>
      <c r="CH10" s="1"/>
      <c r="CI10" s="8"/>
    </row>
    <row r="11" spans="2:87" ht="13.5" customHeight="1" thickBot="1">
      <c r="B11" s="284"/>
      <c r="C11" s="369"/>
      <c r="D11" s="370"/>
      <c r="E11" s="365" t="s">
        <v>237</v>
      </c>
      <c r="F11" s="21"/>
      <c r="G11" s="22"/>
      <c r="H11" s="366" t="s">
        <v>104</v>
      </c>
      <c r="I11" s="366" t="s">
        <v>104</v>
      </c>
      <c r="J11" s="366" t="s">
        <v>104</v>
      </c>
      <c r="K11" s="366" t="s">
        <v>104</v>
      </c>
      <c r="L11" s="367" t="s">
        <v>105</v>
      </c>
      <c r="M11" s="367" t="s">
        <v>105</v>
      </c>
      <c r="N11" s="25" t="s">
        <v>105</v>
      </c>
      <c r="O11" s="25" t="s">
        <v>105</v>
      </c>
      <c r="P11" s="25" t="s">
        <v>105</v>
      </c>
      <c r="Q11" s="25" t="s">
        <v>105</v>
      </c>
      <c r="R11" s="32" t="s">
        <v>105</v>
      </c>
      <c r="S11" s="1"/>
      <c r="T11" s="367" t="s">
        <v>104</v>
      </c>
      <c r="U11" s="367" t="s">
        <v>104</v>
      </c>
      <c r="V11" s="367" t="s">
        <v>104</v>
      </c>
      <c r="W11" s="367" t="s">
        <v>104</v>
      </c>
      <c r="X11" s="367" t="s">
        <v>106</v>
      </c>
      <c r="Y11" s="371" t="s">
        <v>105</v>
      </c>
      <c r="Z11" s="371" t="s">
        <v>105</v>
      </c>
      <c r="AA11" s="371" t="s">
        <v>105</v>
      </c>
      <c r="AB11" s="371" t="s">
        <v>105</v>
      </c>
      <c r="AC11" s="371" t="s">
        <v>105</v>
      </c>
      <c r="AD11" s="8"/>
      <c r="AE11" s="8"/>
      <c r="AF11" s="27" t="str">
        <f t="shared" si="0"/>
        <v>On Target</v>
      </c>
      <c r="AG11" s="27" t="str">
        <f t="shared" si="1"/>
        <v>On Target</v>
      </c>
      <c r="AH11" s="27" t="str">
        <f t="shared" si="2"/>
        <v>On Target</v>
      </c>
      <c r="AI11" s="27" t="str">
        <f t="shared" si="3"/>
        <v/>
      </c>
      <c r="AJ11" s="27" t="str">
        <f t="shared" si="4"/>
        <v/>
      </c>
      <c r="AK11" s="27" t="str">
        <f t="shared" si="5"/>
        <v/>
      </c>
      <c r="AL11" s="27" t="str">
        <f t="shared" si="6"/>
        <v/>
      </c>
      <c r="AM11" s="27" t="str">
        <f t="shared" si="7"/>
        <v/>
      </c>
      <c r="AN11" s="27" t="str">
        <f t="shared" si="8"/>
        <v/>
      </c>
      <c r="AO11" s="27" t="str">
        <f t="shared" si="9"/>
        <v/>
      </c>
      <c r="AP11" s="1"/>
      <c r="AQ11" s="28"/>
      <c r="AR11" s="29" t="s">
        <v>238</v>
      </c>
      <c r="AS11" s="30" t="str">
        <f t="shared" si="10"/>
        <v>60-79</v>
      </c>
      <c r="AT11" s="50">
        <f>VALUE(IF(AS11="---","",VLOOKUP(AS11,List16783456791023121314151617234567[],2,FALSE)))</f>
        <v>0.5</v>
      </c>
      <c r="AU11" s="1" t="str">
        <f t="shared" si="11"/>
        <v>60-79</v>
      </c>
      <c r="AV11" s="1">
        <f>VALUE(IF(AU11="---","",VLOOKUP(AU11,List16783456791023121314151617234567[],2,FALSE)))</f>
        <v>0.5</v>
      </c>
      <c r="AW11" s="1" t="str">
        <f t="shared" si="13"/>
        <v>On Target</v>
      </c>
      <c r="AX11" s="1" t="str">
        <f t="shared" si="12"/>
        <v>Actual Year 3</v>
      </c>
      <c r="AY11" s="1"/>
      <c r="AZ11" s="1"/>
      <c r="BA11" s="1"/>
      <c r="BB11" s="1"/>
      <c r="BC11" s="1"/>
      <c r="BD11" s="29" t="s">
        <v>238</v>
      </c>
      <c r="BE11" s="161">
        <f>IF(H11="---","",VLOOKUP(H11,List16783456791023121314151617234567[],2,FALSE))</f>
        <v>0.5</v>
      </c>
      <c r="BF11" s="161">
        <f>IF(I11="---","",VLOOKUP(I11,List16783456791023121314151617234567[],2,FALSE))</f>
        <v>0.5</v>
      </c>
      <c r="BG11" s="161">
        <f>IF(J11="---","",VLOOKUP(J11,List16783456791023121314151617234567[],2,FALSE))</f>
        <v>0.5</v>
      </c>
      <c r="BH11" s="161">
        <f>IF(K11="---","",VLOOKUP(K11,List16783456791023121314151617234567[],2,FALSE))</f>
        <v>0.5</v>
      </c>
      <c r="BI11" s="161" t="str">
        <f>IF(L11="---","",VLOOKUP(L11,List16783456791023121314151617234567[],2,FALSE))</f>
        <v/>
      </c>
      <c r="BJ11" s="161" t="str">
        <f>IF(M11="---","",VLOOKUP(M11,List16783456791023121314151617234567[],2,FALSE))</f>
        <v/>
      </c>
      <c r="BK11" s="161" t="str">
        <f>IF(N11="---","",VLOOKUP(N11,List16783456791023121314151617234567[],2,FALSE))</f>
        <v/>
      </c>
      <c r="BL11" s="161" t="str">
        <f>IF(O11="---","",VLOOKUP(O11,List16783456791023121314151617234567[],2,FALSE))</f>
        <v/>
      </c>
      <c r="BM11" s="161" t="str">
        <f>IF(P11="---","",VLOOKUP(P11,List16783456791023121314151617234567[],2,FALSE))</f>
        <v/>
      </c>
      <c r="BN11" s="161" t="str">
        <f>IF(Q11="---","",VLOOKUP(Q11,List16783456791023121314151617234567[],2,FALSE))</f>
        <v/>
      </c>
      <c r="BO11" s="161" t="str">
        <f>IF(R11="---","",VLOOKUP(R11,List16783456791023121314151617234567[],2,FALSE))</f>
        <v/>
      </c>
      <c r="BP11" s="29" t="s">
        <v>238</v>
      </c>
      <c r="BQ11" s="161">
        <f>IF(T11="---","",VLOOKUP(T11,List16783456791023121314151617234567[],2,FALSE))</f>
        <v>0.5</v>
      </c>
      <c r="BR11" s="161">
        <f>IF(U11="---","",VLOOKUP(U11,List16783456791023121314151617234567[],2,FALSE))</f>
        <v>0.5</v>
      </c>
      <c r="BS11" s="161">
        <f>IF(V11="---","",VLOOKUP(V11,List16783456791023121314151617234567[],2,FALSE))</f>
        <v>0.5</v>
      </c>
      <c r="BT11" s="161">
        <f>IF(W11="---","",VLOOKUP(W11,List16783456791023121314151617234567[],2,FALSE))</f>
        <v>0.5</v>
      </c>
      <c r="BU11" s="161">
        <f>IF(X11="---","",VLOOKUP(X11,List16783456791023121314151617234567[],2,FALSE))</f>
        <v>1</v>
      </c>
      <c r="BV11" s="161" t="str">
        <f>IF(Y11="---","",VLOOKUP(Y11,List16783456791023121314151617234567[],2,FALSE))</f>
        <v/>
      </c>
      <c r="BW11" s="161" t="str">
        <f>IF(Z11="---","",VLOOKUP(Z11,List16783456791023121314151617234567[],2,FALSE))</f>
        <v/>
      </c>
      <c r="BX11" s="161" t="str">
        <f>IF(AA11="---","",VLOOKUP(AA11,List16783456791023121314151617234567[],2,FALSE))</f>
        <v/>
      </c>
      <c r="BY11" s="161" t="str">
        <f>IF(AB11="---","",VLOOKUP(AB11,List16783456791023121314151617234567[],2,FALSE))</f>
        <v/>
      </c>
      <c r="BZ11" s="161" t="str">
        <f>IF(AC11="---","",VLOOKUP(AC11,List16783456791023121314151617234567[],2,FALSE))</f>
        <v/>
      </c>
      <c r="CA11" s="8"/>
      <c r="CB11" s="1"/>
      <c r="CC11" s="8"/>
      <c r="CD11" s="1"/>
      <c r="CE11" s="8"/>
      <c r="CF11" s="1"/>
      <c r="CG11" s="8"/>
      <c r="CH11" s="1"/>
      <c r="CI11" s="8"/>
    </row>
    <row r="12" spans="2:87" ht="13.5" customHeight="1" thickBot="1">
      <c r="B12" s="283">
        <v>2</v>
      </c>
      <c r="C12" s="374" t="s">
        <v>120</v>
      </c>
      <c r="D12" s="375"/>
      <c r="E12" s="365" t="s">
        <v>121</v>
      </c>
      <c r="F12" s="198"/>
      <c r="G12" s="199"/>
      <c r="H12" s="366" t="s">
        <v>106</v>
      </c>
      <c r="I12" s="366" t="s">
        <v>104</v>
      </c>
      <c r="J12" s="366" t="s">
        <v>106</v>
      </c>
      <c r="K12" s="366" t="s">
        <v>106</v>
      </c>
      <c r="L12" s="367" t="s">
        <v>105</v>
      </c>
      <c r="M12" s="367" t="s">
        <v>105</v>
      </c>
      <c r="N12" s="25" t="s">
        <v>105</v>
      </c>
      <c r="O12" s="25" t="s">
        <v>105</v>
      </c>
      <c r="P12" s="25" t="s">
        <v>105</v>
      </c>
      <c r="Q12" s="25" t="s">
        <v>105</v>
      </c>
      <c r="R12" s="32" t="s">
        <v>105</v>
      </c>
      <c r="S12" s="1"/>
      <c r="T12" s="367" t="s">
        <v>104</v>
      </c>
      <c r="U12" s="367" t="s">
        <v>106</v>
      </c>
      <c r="V12" s="367" t="s">
        <v>106</v>
      </c>
      <c r="W12" s="367" t="s">
        <v>106</v>
      </c>
      <c r="X12" s="367" t="s">
        <v>106</v>
      </c>
      <c r="Y12" s="371" t="s">
        <v>105</v>
      </c>
      <c r="Z12" s="371" t="s">
        <v>105</v>
      </c>
      <c r="AA12" s="371" t="s">
        <v>105</v>
      </c>
      <c r="AB12" s="371" t="s">
        <v>105</v>
      </c>
      <c r="AC12" s="371" t="s">
        <v>105</v>
      </c>
      <c r="AD12" s="8"/>
      <c r="AE12" s="8"/>
      <c r="AF12" s="27" t="str">
        <f t="shared" si="0"/>
        <v>On Target</v>
      </c>
      <c r="AG12" s="27" t="str">
        <f t="shared" si="1"/>
        <v>On Target</v>
      </c>
      <c r="AH12" s="27" t="str">
        <f t="shared" si="2"/>
        <v>On Target</v>
      </c>
      <c r="AI12" s="27" t="str">
        <f t="shared" si="3"/>
        <v/>
      </c>
      <c r="AJ12" s="27" t="str">
        <f t="shared" si="4"/>
        <v/>
      </c>
      <c r="AK12" s="27" t="str">
        <f t="shared" si="5"/>
        <v/>
      </c>
      <c r="AL12" s="27" t="str">
        <f t="shared" si="6"/>
        <v/>
      </c>
      <c r="AM12" s="27" t="str">
        <f t="shared" si="7"/>
        <v/>
      </c>
      <c r="AN12" s="27" t="str">
        <f t="shared" si="8"/>
        <v/>
      </c>
      <c r="AO12" s="27" t="str">
        <f t="shared" si="9"/>
        <v/>
      </c>
      <c r="AP12" s="1"/>
      <c r="AQ12" s="28"/>
      <c r="AR12" s="29" t="s">
        <v>122</v>
      </c>
      <c r="AS12" s="30" t="str">
        <f t="shared" si="10"/>
        <v>≥80</v>
      </c>
      <c r="AT12" s="50">
        <f>VALUE(IF(AS12="---","",VLOOKUP(AS12,List16783456791023121314151617234567[],2,FALSE)))</f>
        <v>1</v>
      </c>
      <c r="AU12" s="1" t="str">
        <f t="shared" si="11"/>
        <v>≥80</v>
      </c>
      <c r="AV12" s="1">
        <f>VALUE(IF(AU12="---","",VLOOKUP(AU12,List16783456791023121314151617234567[],2,FALSE)))</f>
        <v>1</v>
      </c>
      <c r="AW12" s="1" t="str">
        <f t="shared" si="13"/>
        <v>On Target</v>
      </c>
      <c r="AX12" s="1" t="str">
        <f t="shared" si="12"/>
        <v>Actual Year 3</v>
      </c>
      <c r="AY12" s="1"/>
      <c r="AZ12" s="1"/>
      <c r="BA12" s="1"/>
      <c r="BB12" s="1"/>
      <c r="BC12" s="1"/>
      <c r="BD12" s="29" t="s">
        <v>122</v>
      </c>
      <c r="BE12" s="161">
        <f>IF(H12="---","",VLOOKUP(H12,List16783456791023121314151617234567[],2,FALSE))</f>
        <v>1</v>
      </c>
      <c r="BF12" s="161">
        <f>IF(I12="---","",VLOOKUP(I12,List16783456791023121314151617234567[],2,FALSE))</f>
        <v>0.5</v>
      </c>
      <c r="BG12" s="161">
        <f>IF(J12="---","",VLOOKUP(J12,List16783456791023121314151617234567[],2,FALSE))</f>
        <v>1</v>
      </c>
      <c r="BH12" s="161">
        <f>IF(K12="---","",VLOOKUP(K12,List16783456791023121314151617234567[],2,FALSE))</f>
        <v>1</v>
      </c>
      <c r="BI12" s="161" t="str">
        <f>IF(L12="---","",VLOOKUP(L12,List16783456791023121314151617234567[],2,FALSE))</f>
        <v/>
      </c>
      <c r="BJ12" s="161" t="str">
        <f>IF(M12="---","",VLOOKUP(M12,List16783456791023121314151617234567[],2,FALSE))</f>
        <v/>
      </c>
      <c r="BK12" s="161" t="str">
        <f>IF(N12="---","",VLOOKUP(N12,List16783456791023121314151617234567[],2,FALSE))</f>
        <v/>
      </c>
      <c r="BL12" s="161" t="str">
        <f>IF(O12="---","",VLOOKUP(O12,List16783456791023121314151617234567[],2,FALSE))</f>
        <v/>
      </c>
      <c r="BM12" s="161" t="str">
        <f>IF(P12="---","",VLOOKUP(P12,List16783456791023121314151617234567[],2,FALSE))</f>
        <v/>
      </c>
      <c r="BN12" s="161" t="str">
        <f>IF(Q12="---","",VLOOKUP(Q12,List16783456791023121314151617234567[],2,FALSE))</f>
        <v/>
      </c>
      <c r="BO12" s="161" t="str">
        <f>IF(R12="---","",VLOOKUP(R12,List16783456791023121314151617234567[],2,FALSE))</f>
        <v/>
      </c>
      <c r="BP12" s="29" t="s">
        <v>122</v>
      </c>
      <c r="BQ12" s="161">
        <f>IF(T12="---","",VLOOKUP(T12,List16783456791023121314151617234567[],2,FALSE))</f>
        <v>0.5</v>
      </c>
      <c r="BR12" s="161">
        <f>IF(U12="---","",VLOOKUP(U12,List16783456791023121314151617234567[],2,FALSE))</f>
        <v>1</v>
      </c>
      <c r="BS12" s="161">
        <f>IF(V12="---","",VLOOKUP(V12,List16783456791023121314151617234567[],2,FALSE))</f>
        <v>1</v>
      </c>
      <c r="BT12" s="161">
        <f>IF(W12="---","",VLOOKUP(W12,List16783456791023121314151617234567[],2,FALSE))</f>
        <v>1</v>
      </c>
      <c r="BU12" s="161">
        <f>IF(X12="---","",VLOOKUP(X12,List16783456791023121314151617234567[],2,FALSE))</f>
        <v>1</v>
      </c>
      <c r="BV12" s="161" t="str">
        <f>IF(Y12="---","",VLOOKUP(Y12,List16783456791023121314151617234567[],2,FALSE))</f>
        <v/>
      </c>
      <c r="BW12" s="161" t="str">
        <f>IF(Z12="---","",VLOOKUP(Z12,List16783456791023121314151617234567[],2,FALSE))</f>
        <v/>
      </c>
      <c r="BX12" s="161" t="str">
        <f>IF(AA12="---","",VLOOKUP(AA12,List16783456791023121314151617234567[],2,FALSE))</f>
        <v/>
      </c>
      <c r="BY12" s="161" t="str">
        <f>IF(AB12="---","",VLOOKUP(AB12,List16783456791023121314151617234567[],2,FALSE))</f>
        <v/>
      </c>
      <c r="BZ12" s="161" t="str">
        <f>IF(AC12="---","",VLOOKUP(AC12,List16783456791023121314151617234567[],2,FALSE))</f>
        <v/>
      </c>
      <c r="CA12" s="8"/>
      <c r="CB12" s="1"/>
      <c r="CC12" s="8"/>
      <c r="CD12" s="1"/>
      <c r="CE12" s="8"/>
      <c r="CF12" s="1"/>
      <c r="CG12" s="8"/>
      <c r="CH12" s="1"/>
      <c r="CI12" s="8"/>
    </row>
    <row r="13" spans="2:87" ht="13.5" customHeight="1" thickBot="1">
      <c r="B13" s="283"/>
      <c r="C13" s="374"/>
      <c r="D13" s="375"/>
      <c r="E13" s="365" t="s">
        <v>123</v>
      </c>
      <c r="F13" s="198"/>
      <c r="G13" s="199"/>
      <c r="H13" s="366" t="s">
        <v>104</v>
      </c>
      <c r="I13" s="366" t="s">
        <v>104</v>
      </c>
      <c r="J13" s="366" t="s">
        <v>104</v>
      </c>
      <c r="K13" s="366" t="s">
        <v>104</v>
      </c>
      <c r="L13" s="367" t="s">
        <v>105</v>
      </c>
      <c r="M13" s="367" t="s">
        <v>105</v>
      </c>
      <c r="N13" s="25" t="s">
        <v>105</v>
      </c>
      <c r="O13" s="25" t="s">
        <v>105</v>
      </c>
      <c r="P13" s="25" t="s">
        <v>105</v>
      </c>
      <c r="Q13" s="25" t="s">
        <v>105</v>
      </c>
      <c r="R13" s="32" t="s">
        <v>105</v>
      </c>
      <c r="S13" s="1"/>
      <c r="T13" s="367" t="s">
        <v>104</v>
      </c>
      <c r="U13" s="367" t="s">
        <v>104</v>
      </c>
      <c r="V13" s="367" t="s">
        <v>104</v>
      </c>
      <c r="W13" s="367" t="s">
        <v>104</v>
      </c>
      <c r="X13" s="367" t="s">
        <v>104</v>
      </c>
      <c r="Y13" s="371" t="s">
        <v>105</v>
      </c>
      <c r="Z13" s="371" t="s">
        <v>105</v>
      </c>
      <c r="AA13" s="371" t="s">
        <v>105</v>
      </c>
      <c r="AB13" s="371" t="s">
        <v>105</v>
      </c>
      <c r="AC13" s="371" t="s">
        <v>105</v>
      </c>
      <c r="AD13" s="8"/>
      <c r="AE13" s="8"/>
      <c r="AF13" s="27" t="str">
        <f t="shared" si="0"/>
        <v>On Target</v>
      </c>
      <c r="AG13" s="27" t="str">
        <f t="shared" si="1"/>
        <v>On Target</v>
      </c>
      <c r="AH13" s="27" t="str">
        <f t="shared" si="2"/>
        <v>On Target</v>
      </c>
      <c r="AI13" s="27" t="str">
        <f t="shared" si="3"/>
        <v/>
      </c>
      <c r="AJ13" s="27" t="str">
        <f t="shared" si="4"/>
        <v/>
      </c>
      <c r="AK13" s="27" t="str">
        <f t="shared" si="5"/>
        <v/>
      </c>
      <c r="AL13" s="27" t="str">
        <f t="shared" si="6"/>
        <v/>
      </c>
      <c r="AM13" s="27" t="str">
        <f t="shared" si="7"/>
        <v/>
      </c>
      <c r="AN13" s="27" t="str">
        <f t="shared" si="8"/>
        <v/>
      </c>
      <c r="AO13" s="27" t="str">
        <f t="shared" si="9"/>
        <v/>
      </c>
      <c r="AP13" s="1"/>
      <c r="AQ13" s="28"/>
      <c r="AR13" s="29" t="s">
        <v>124</v>
      </c>
      <c r="AS13" s="30" t="str">
        <f t="shared" si="10"/>
        <v>60-79</v>
      </c>
      <c r="AT13" s="50">
        <f>VALUE(IF(AS13="---","",VLOOKUP(AS13,List16783456791023121314151617234567[],2,FALSE)))</f>
        <v>0.5</v>
      </c>
      <c r="AU13" s="1" t="str">
        <f t="shared" si="11"/>
        <v>60-79</v>
      </c>
      <c r="AV13" s="1">
        <f>VALUE(IF(AU13="---","",VLOOKUP(AU13,List16783456791023121314151617234567[],2,FALSE)))</f>
        <v>0.5</v>
      </c>
      <c r="AW13" s="1" t="str">
        <f t="shared" si="13"/>
        <v>On Target</v>
      </c>
      <c r="AX13" s="1" t="str">
        <f t="shared" si="12"/>
        <v>Actual Year 3</v>
      </c>
      <c r="AY13" s="1"/>
      <c r="AZ13" s="1"/>
      <c r="BA13" s="1"/>
      <c r="BB13" s="1"/>
      <c r="BC13" s="1"/>
      <c r="BD13" s="29" t="s">
        <v>124</v>
      </c>
      <c r="BE13" s="161">
        <f>IF(H13="---","",VLOOKUP(H13,List16783456791023121314151617234567[],2,FALSE))</f>
        <v>0.5</v>
      </c>
      <c r="BF13" s="161">
        <f>IF(I13="---","",VLOOKUP(I13,List16783456791023121314151617234567[],2,FALSE))</f>
        <v>0.5</v>
      </c>
      <c r="BG13" s="161">
        <f>IF(J13="---","",VLOOKUP(J13,List16783456791023121314151617234567[],2,FALSE))</f>
        <v>0.5</v>
      </c>
      <c r="BH13" s="161">
        <f>IF(K13="---","",VLOOKUP(K13,List16783456791023121314151617234567[],2,FALSE))</f>
        <v>0.5</v>
      </c>
      <c r="BI13" s="161" t="str">
        <f>IF(L13="---","",VLOOKUP(L13,List16783456791023121314151617234567[],2,FALSE))</f>
        <v/>
      </c>
      <c r="BJ13" s="161" t="str">
        <f>IF(M13="---","",VLOOKUP(M13,List16783456791023121314151617234567[],2,FALSE))</f>
        <v/>
      </c>
      <c r="BK13" s="161" t="str">
        <f>IF(N13="---","",VLOOKUP(N13,List16783456791023121314151617234567[],2,FALSE))</f>
        <v/>
      </c>
      <c r="BL13" s="161" t="str">
        <f>IF(O13="---","",VLOOKUP(O13,List16783456791023121314151617234567[],2,FALSE))</f>
        <v/>
      </c>
      <c r="BM13" s="161" t="str">
        <f>IF(P13="---","",VLOOKUP(P13,List16783456791023121314151617234567[],2,FALSE))</f>
        <v/>
      </c>
      <c r="BN13" s="161" t="str">
        <f>IF(Q13="---","",VLOOKUP(Q13,List16783456791023121314151617234567[],2,FALSE))</f>
        <v/>
      </c>
      <c r="BO13" s="161" t="str">
        <f>IF(R13="---","",VLOOKUP(R13,List16783456791023121314151617234567[],2,FALSE))</f>
        <v/>
      </c>
      <c r="BP13" s="29" t="s">
        <v>124</v>
      </c>
      <c r="BQ13" s="161">
        <f>IF(T13="---","",VLOOKUP(T13,List16783456791023121314151617234567[],2,FALSE))</f>
        <v>0.5</v>
      </c>
      <c r="BR13" s="161">
        <f>IF(U13="---","",VLOOKUP(U13,List16783456791023121314151617234567[],2,FALSE))</f>
        <v>0.5</v>
      </c>
      <c r="BS13" s="161">
        <f>IF(V13="---","",VLOOKUP(V13,List16783456791023121314151617234567[],2,FALSE))</f>
        <v>0.5</v>
      </c>
      <c r="BT13" s="161">
        <f>IF(W13="---","",VLOOKUP(W13,List16783456791023121314151617234567[],2,FALSE))</f>
        <v>0.5</v>
      </c>
      <c r="BU13" s="161">
        <f>IF(X13="---","",VLOOKUP(X13,List16783456791023121314151617234567[],2,FALSE))</f>
        <v>0.5</v>
      </c>
      <c r="BV13" s="161" t="str">
        <f>IF(Y13="---","",VLOOKUP(Y13,List16783456791023121314151617234567[],2,FALSE))</f>
        <v/>
      </c>
      <c r="BW13" s="161" t="str">
        <f>IF(Z13="---","",VLOOKUP(Z13,List16783456791023121314151617234567[],2,FALSE))</f>
        <v/>
      </c>
      <c r="BX13" s="161" t="str">
        <f>IF(AA13="---","",VLOOKUP(AA13,List16783456791023121314151617234567[],2,FALSE))</f>
        <v/>
      </c>
      <c r="BY13" s="161" t="str">
        <f>IF(AB13="---","",VLOOKUP(AB13,List16783456791023121314151617234567[],2,FALSE))</f>
        <v/>
      </c>
      <c r="BZ13" s="161" t="str">
        <f>IF(AC13="---","",VLOOKUP(AC13,List16783456791023121314151617234567[],2,FALSE))</f>
        <v/>
      </c>
      <c r="CA13" s="8"/>
      <c r="CB13" s="1"/>
      <c r="CC13" s="8"/>
      <c r="CD13" s="1"/>
      <c r="CE13" s="8"/>
      <c r="CF13" s="1"/>
      <c r="CG13" s="8"/>
      <c r="CH13" s="1"/>
      <c r="CI13" s="8"/>
    </row>
    <row r="14" spans="2:87" ht="13.5" customHeight="1" thickBot="1">
      <c r="B14" s="283"/>
      <c r="C14" s="374"/>
      <c r="D14" s="375"/>
      <c r="E14" s="365" t="s">
        <v>125</v>
      </c>
      <c r="F14" s="198"/>
      <c r="G14" s="199"/>
      <c r="H14" s="366" t="s">
        <v>104</v>
      </c>
      <c r="I14" s="366" t="s">
        <v>104</v>
      </c>
      <c r="J14" s="366" t="s">
        <v>104</v>
      </c>
      <c r="K14" s="366" t="s">
        <v>104</v>
      </c>
      <c r="L14" s="367" t="s">
        <v>105</v>
      </c>
      <c r="M14" s="367" t="s">
        <v>105</v>
      </c>
      <c r="N14" s="25" t="s">
        <v>105</v>
      </c>
      <c r="O14" s="25" t="s">
        <v>105</v>
      </c>
      <c r="P14" s="25" t="s">
        <v>105</v>
      </c>
      <c r="Q14" s="25" t="s">
        <v>105</v>
      </c>
      <c r="R14" s="32" t="s">
        <v>105</v>
      </c>
      <c r="S14" s="1"/>
      <c r="T14" s="367" t="s">
        <v>104</v>
      </c>
      <c r="U14" s="367" t="s">
        <v>104</v>
      </c>
      <c r="V14" s="367" t="s">
        <v>104</v>
      </c>
      <c r="W14" s="367" t="s">
        <v>104</v>
      </c>
      <c r="X14" s="367" t="s">
        <v>104</v>
      </c>
      <c r="Y14" s="371" t="s">
        <v>105</v>
      </c>
      <c r="Z14" s="371" t="s">
        <v>105</v>
      </c>
      <c r="AA14" s="371" t="s">
        <v>105</v>
      </c>
      <c r="AB14" s="371" t="s">
        <v>105</v>
      </c>
      <c r="AC14" s="371" t="s">
        <v>105</v>
      </c>
      <c r="AD14" s="8"/>
      <c r="AE14" s="8"/>
      <c r="AF14" s="27" t="str">
        <f t="shared" si="0"/>
        <v>On Target</v>
      </c>
      <c r="AG14" s="27" t="str">
        <f t="shared" si="1"/>
        <v>On Target</v>
      </c>
      <c r="AH14" s="27" t="str">
        <f t="shared" si="2"/>
        <v>On Target</v>
      </c>
      <c r="AI14" s="27" t="str">
        <f t="shared" si="3"/>
        <v/>
      </c>
      <c r="AJ14" s="27" t="str">
        <f t="shared" si="4"/>
        <v/>
      </c>
      <c r="AK14" s="27" t="str">
        <f t="shared" si="5"/>
        <v/>
      </c>
      <c r="AL14" s="27" t="str">
        <f t="shared" si="6"/>
        <v/>
      </c>
      <c r="AM14" s="27" t="str">
        <f t="shared" si="7"/>
        <v/>
      </c>
      <c r="AN14" s="27" t="str">
        <f t="shared" si="8"/>
        <v/>
      </c>
      <c r="AO14" s="27" t="str">
        <f t="shared" si="9"/>
        <v/>
      </c>
      <c r="AP14" s="1"/>
      <c r="AQ14" s="28"/>
      <c r="AR14" s="29" t="s">
        <v>126</v>
      </c>
      <c r="AS14" s="30" t="str">
        <f t="shared" si="10"/>
        <v>60-79</v>
      </c>
      <c r="AT14" s="50">
        <f>VALUE(IF(AS14="---","",VLOOKUP(AS14,List16783456791023121314151617234567[],2,FALSE)))</f>
        <v>0.5</v>
      </c>
      <c r="AU14" s="1" t="str">
        <f t="shared" si="11"/>
        <v>60-79</v>
      </c>
      <c r="AV14" s="1">
        <f>VALUE(IF(AU14="---","",VLOOKUP(AU14,List16783456791023121314151617234567[],2,FALSE)))</f>
        <v>0.5</v>
      </c>
      <c r="AW14" s="1" t="str">
        <f t="shared" si="13"/>
        <v>On Target</v>
      </c>
      <c r="AX14" s="1" t="str">
        <f t="shared" si="12"/>
        <v>Actual Year 3</v>
      </c>
      <c r="AY14" s="1"/>
      <c r="AZ14" s="1"/>
      <c r="BA14" s="1"/>
      <c r="BB14" s="1"/>
      <c r="BC14" s="1"/>
      <c r="BD14" s="29" t="s">
        <v>126</v>
      </c>
      <c r="BE14" s="161">
        <f>IF(H14="---","",VLOOKUP(H14,List16783456791023121314151617234567[],2,FALSE))</f>
        <v>0.5</v>
      </c>
      <c r="BF14" s="161">
        <f>IF(I14="---","",VLOOKUP(I14,List16783456791023121314151617234567[],2,FALSE))</f>
        <v>0.5</v>
      </c>
      <c r="BG14" s="161">
        <f>IF(J14="---","",VLOOKUP(J14,List16783456791023121314151617234567[],2,FALSE))</f>
        <v>0.5</v>
      </c>
      <c r="BH14" s="161">
        <f>IF(K14="---","",VLOOKUP(K14,List16783456791023121314151617234567[],2,FALSE))</f>
        <v>0.5</v>
      </c>
      <c r="BI14" s="161" t="str">
        <f>IF(L14="---","",VLOOKUP(L14,List16783456791023121314151617234567[],2,FALSE))</f>
        <v/>
      </c>
      <c r="BJ14" s="161" t="str">
        <f>IF(M14="---","",VLOOKUP(M14,List16783456791023121314151617234567[],2,FALSE))</f>
        <v/>
      </c>
      <c r="BK14" s="161" t="str">
        <f>IF(N14="---","",VLOOKUP(N14,List16783456791023121314151617234567[],2,FALSE))</f>
        <v/>
      </c>
      <c r="BL14" s="161" t="str">
        <f>IF(O14="---","",VLOOKUP(O14,List16783456791023121314151617234567[],2,FALSE))</f>
        <v/>
      </c>
      <c r="BM14" s="161" t="str">
        <f>IF(P14="---","",VLOOKUP(P14,List16783456791023121314151617234567[],2,FALSE))</f>
        <v/>
      </c>
      <c r="BN14" s="161" t="str">
        <f>IF(Q14="---","",VLOOKUP(Q14,List16783456791023121314151617234567[],2,FALSE))</f>
        <v/>
      </c>
      <c r="BO14" s="161" t="str">
        <f>IF(R14="---","",VLOOKUP(R14,List16783456791023121314151617234567[],2,FALSE))</f>
        <v/>
      </c>
      <c r="BP14" s="29" t="s">
        <v>126</v>
      </c>
      <c r="BQ14" s="161">
        <f>IF(T14="---","",VLOOKUP(T14,List16783456791023121314151617234567[],2,FALSE))</f>
        <v>0.5</v>
      </c>
      <c r="BR14" s="161">
        <f>IF(U14="---","",VLOOKUP(U14,List16783456791023121314151617234567[],2,FALSE))</f>
        <v>0.5</v>
      </c>
      <c r="BS14" s="161">
        <f>IF(V14="---","",VLOOKUP(V14,List16783456791023121314151617234567[],2,FALSE))</f>
        <v>0.5</v>
      </c>
      <c r="BT14" s="161">
        <f>IF(W14="---","",VLOOKUP(W14,List16783456791023121314151617234567[],2,FALSE))</f>
        <v>0.5</v>
      </c>
      <c r="BU14" s="161">
        <f>IF(X14="---","",VLOOKUP(X14,List16783456791023121314151617234567[],2,FALSE))</f>
        <v>0.5</v>
      </c>
      <c r="BV14" s="161" t="str">
        <f>IF(Y14="---","",VLOOKUP(Y14,List16783456791023121314151617234567[],2,FALSE))</f>
        <v/>
      </c>
      <c r="BW14" s="161" t="str">
        <f>IF(Z14="---","",VLOOKUP(Z14,List16783456791023121314151617234567[],2,FALSE))</f>
        <v/>
      </c>
      <c r="BX14" s="161" t="str">
        <f>IF(AA14="---","",VLOOKUP(AA14,List16783456791023121314151617234567[],2,FALSE))</f>
        <v/>
      </c>
      <c r="BY14" s="161" t="str">
        <f>IF(AB14="---","",VLOOKUP(AB14,List16783456791023121314151617234567[],2,FALSE))</f>
        <v/>
      </c>
      <c r="BZ14" s="161" t="str">
        <f>IF(AC14="---","",VLOOKUP(AC14,List16783456791023121314151617234567[],2,FALSE))</f>
        <v/>
      </c>
      <c r="CA14" s="8"/>
      <c r="CB14" s="1"/>
      <c r="CC14" s="8"/>
      <c r="CD14" s="1"/>
      <c r="CE14" s="8"/>
      <c r="CF14" s="1"/>
      <c r="CG14" s="8"/>
      <c r="CH14" s="1"/>
      <c r="CI14" s="8"/>
    </row>
    <row r="15" spans="2:87" ht="13.5" customHeight="1" thickBot="1">
      <c r="B15" s="283"/>
      <c r="C15" s="287" t="s">
        <v>127</v>
      </c>
      <c r="D15" s="288"/>
      <c r="E15" s="198" t="s">
        <v>128</v>
      </c>
      <c r="F15" s="198"/>
      <c r="G15" s="199"/>
      <c r="H15" s="366" t="s">
        <v>112</v>
      </c>
      <c r="I15" s="366" t="s">
        <v>112</v>
      </c>
      <c r="J15" s="366" t="s">
        <v>112</v>
      </c>
      <c r="K15" s="366" t="s">
        <v>106</v>
      </c>
      <c r="L15" s="367" t="s">
        <v>105</v>
      </c>
      <c r="M15" s="367" t="s">
        <v>105</v>
      </c>
      <c r="N15" s="25" t="s">
        <v>105</v>
      </c>
      <c r="O15" s="25" t="s">
        <v>105</v>
      </c>
      <c r="P15" s="25" t="s">
        <v>105</v>
      </c>
      <c r="Q15" s="25" t="s">
        <v>105</v>
      </c>
      <c r="R15" s="32" t="s">
        <v>105</v>
      </c>
      <c r="S15" s="1"/>
      <c r="T15" s="367" t="s">
        <v>112</v>
      </c>
      <c r="U15" s="367" t="s">
        <v>112</v>
      </c>
      <c r="V15" s="367" t="s">
        <v>106</v>
      </c>
      <c r="W15" s="367" t="s">
        <v>106</v>
      </c>
      <c r="X15" s="367" t="s">
        <v>106</v>
      </c>
      <c r="Y15" s="371" t="s">
        <v>105</v>
      </c>
      <c r="Z15" s="371" t="s">
        <v>105</v>
      </c>
      <c r="AA15" s="371" t="s">
        <v>105</v>
      </c>
      <c r="AB15" s="371" t="s">
        <v>105</v>
      </c>
      <c r="AC15" s="371" t="s">
        <v>105</v>
      </c>
      <c r="AD15" s="8"/>
      <c r="AE15" s="8"/>
      <c r="AF15" s="27" t="str">
        <f t="shared" si="0"/>
        <v>On Target</v>
      </c>
      <c r="AG15" s="27" t="str">
        <f t="shared" si="1"/>
        <v>On Target</v>
      </c>
      <c r="AH15" s="27" t="str">
        <f t="shared" si="2"/>
        <v>On Target</v>
      </c>
      <c r="AI15" s="27" t="str">
        <f t="shared" si="3"/>
        <v/>
      </c>
      <c r="AJ15" s="27" t="str">
        <f t="shared" si="4"/>
        <v/>
      </c>
      <c r="AK15" s="27" t="str">
        <f t="shared" si="5"/>
        <v/>
      </c>
      <c r="AL15" s="27" t="str">
        <f t="shared" si="6"/>
        <v/>
      </c>
      <c r="AM15" s="27" t="str">
        <f t="shared" si="7"/>
        <v/>
      </c>
      <c r="AN15" s="27" t="str">
        <f t="shared" si="8"/>
        <v/>
      </c>
      <c r="AO15" s="27" t="str">
        <f t="shared" si="9"/>
        <v/>
      </c>
      <c r="AP15" s="1"/>
      <c r="AQ15" s="28"/>
      <c r="AR15" s="29" t="s">
        <v>129</v>
      </c>
      <c r="AS15" s="30" t="str">
        <f t="shared" si="10"/>
        <v>≥80</v>
      </c>
      <c r="AT15" s="50">
        <f>VALUE(IF(AS15="---","",VLOOKUP(AS15,List16783456791023121314151617234567[],2,FALSE)))</f>
        <v>1</v>
      </c>
      <c r="AU15" s="1" t="str">
        <f t="shared" si="11"/>
        <v>≥80</v>
      </c>
      <c r="AV15" s="1">
        <f>VALUE(IF(AU15="---","",VLOOKUP(AU15,List16783456791023121314151617234567[],2,FALSE)))</f>
        <v>1</v>
      </c>
      <c r="AW15" s="1" t="str">
        <f t="shared" si="13"/>
        <v>On Target</v>
      </c>
      <c r="AX15" s="1" t="str">
        <f t="shared" si="12"/>
        <v>Actual Year 3</v>
      </c>
      <c r="AY15" s="1"/>
      <c r="AZ15" s="1"/>
      <c r="BA15" s="1"/>
      <c r="BB15" s="1"/>
      <c r="BC15" s="1"/>
      <c r="BD15" s="29" t="s">
        <v>129</v>
      </c>
      <c r="BE15" s="161">
        <f>IF(H15="---","",VLOOKUP(H15,List16783456791023121314151617234567[],2,FALSE))</f>
        <v>0</v>
      </c>
      <c r="BF15" s="161">
        <f>IF(I15="---","",VLOOKUP(I15,List16783456791023121314151617234567[],2,FALSE))</f>
        <v>0</v>
      </c>
      <c r="BG15" s="161">
        <f>IF(J15="---","",VLOOKUP(J15,List16783456791023121314151617234567[],2,FALSE))</f>
        <v>0</v>
      </c>
      <c r="BH15" s="161">
        <f>IF(K15="---","",VLOOKUP(K15,List16783456791023121314151617234567[],2,FALSE))</f>
        <v>1</v>
      </c>
      <c r="BI15" s="161" t="str">
        <f>IF(L15="---","",VLOOKUP(L15,List16783456791023121314151617234567[],2,FALSE))</f>
        <v/>
      </c>
      <c r="BJ15" s="161" t="str">
        <f>IF(M15="---","",VLOOKUP(M15,List16783456791023121314151617234567[],2,FALSE))</f>
        <v/>
      </c>
      <c r="BK15" s="161" t="str">
        <f>IF(N15="---","",VLOOKUP(N15,List16783456791023121314151617234567[],2,FALSE))</f>
        <v/>
      </c>
      <c r="BL15" s="161" t="str">
        <f>IF(O15="---","",VLOOKUP(O15,List16783456791023121314151617234567[],2,FALSE))</f>
        <v/>
      </c>
      <c r="BM15" s="161" t="str">
        <f>IF(P15="---","",VLOOKUP(P15,List16783456791023121314151617234567[],2,FALSE))</f>
        <v/>
      </c>
      <c r="BN15" s="161" t="str">
        <f>IF(Q15="---","",VLOOKUP(Q15,List16783456791023121314151617234567[],2,FALSE))</f>
        <v/>
      </c>
      <c r="BO15" s="161" t="str">
        <f>IF(R15="---","",VLOOKUP(R15,List16783456791023121314151617234567[],2,FALSE))</f>
        <v/>
      </c>
      <c r="BP15" s="29" t="s">
        <v>129</v>
      </c>
      <c r="BQ15" s="161">
        <f>IF(T15="---","",VLOOKUP(T15,List16783456791023121314151617234567[],2,FALSE))</f>
        <v>0</v>
      </c>
      <c r="BR15" s="161">
        <f>IF(U15="---","",VLOOKUP(U15,List16783456791023121314151617234567[],2,FALSE))</f>
        <v>0</v>
      </c>
      <c r="BS15" s="161">
        <f>IF(V15="---","",VLOOKUP(V15,List16783456791023121314151617234567[],2,FALSE))</f>
        <v>1</v>
      </c>
      <c r="BT15" s="161">
        <f>IF(W15="---","",VLOOKUP(W15,List16783456791023121314151617234567[],2,FALSE))</f>
        <v>1</v>
      </c>
      <c r="BU15" s="161">
        <f>IF(X15="---","",VLOOKUP(X15,List16783456791023121314151617234567[],2,FALSE))</f>
        <v>1</v>
      </c>
      <c r="BV15" s="161" t="str">
        <f>IF(Y15="---","",VLOOKUP(Y15,List16783456791023121314151617234567[],2,FALSE))</f>
        <v/>
      </c>
      <c r="BW15" s="161" t="str">
        <f>IF(Z15="---","",VLOOKUP(Z15,List16783456791023121314151617234567[],2,FALSE))</f>
        <v/>
      </c>
      <c r="BX15" s="161" t="str">
        <f>IF(AA15="---","",VLOOKUP(AA15,List16783456791023121314151617234567[],2,FALSE))</f>
        <v/>
      </c>
      <c r="BY15" s="161" t="str">
        <f>IF(AB15="---","",VLOOKUP(AB15,List16783456791023121314151617234567[],2,FALSE))</f>
        <v/>
      </c>
      <c r="BZ15" s="161" t="str">
        <f>IF(AC15="---","",VLOOKUP(AC15,List16783456791023121314151617234567[],2,FALSE))</f>
        <v/>
      </c>
      <c r="CA15" s="8"/>
      <c r="CB15" s="1"/>
      <c r="CC15" s="8"/>
      <c r="CD15" s="1"/>
      <c r="CE15" s="8"/>
      <c r="CF15" s="1"/>
      <c r="CG15" s="8"/>
      <c r="CH15" s="1"/>
      <c r="CI15" s="8"/>
    </row>
    <row r="16" spans="2:87" ht="13.5" customHeight="1" thickBot="1">
      <c r="B16" s="283"/>
      <c r="C16" s="287"/>
      <c r="D16" s="288"/>
      <c r="E16" s="198" t="s">
        <v>130</v>
      </c>
      <c r="F16" s="198"/>
      <c r="G16" s="199"/>
      <c r="H16" s="366" t="s">
        <v>112</v>
      </c>
      <c r="I16" s="366" t="s">
        <v>112</v>
      </c>
      <c r="J16" s="366" t="s">
        <v>112</v>
      </c>
      <c r="K16" s="366" t="s">
        <v>104</v>
      </c>
      <c r="L16" s="367" t="s">
        <v>105</v>
      </c>
      <c r="M16" s="367" t="s">
        <v>105</v>
      </c>
      <c r="N16" s="25" t="s">
        <v>105</v>
      </c>
      <c r="O16" s="25" t="s">
        <v>105</v>
      </c>
      <c r="P16" s="25" t="s">
        <v>105</v>
      </c>
      <c r="Q16" s="25" t="s">
        <v>105</v>
      </c>
      <c r="R16" s="32" t="s">
        <v>105</v>
      </c>
      <c r="S16" s="1"/>
      <c r="T16" s="367" t="s">
        <v>112</v>
      </c>
      <c r="U16" s="367" t="s">
        <v>104</v>
      </c>
      <c r="V16" s="367" t="s">
        <v>104</v>
      </c>
      <c r="W16" s="367" t="s">
        <v>104</v>
      </c>
      <c r="X16" s="367" t="s">
        <v>104</v>
      </c>
      <c r="Y16" s="371" t="s">
        <v>105</v>
      </c>
      <c r="Z16" s="371" t="s">
        <v>105</v>
      </c>
      <c r="AA16" s="371" t="s">
        <v>105</v>
      </c>
      <c r="AB16" s="371" t="s">
        <v>105</v>
      </c>
      <c r="AC16" s="371" t="s">
        <v>105</v>
      </c>
      <c r="AD16" s="8"/>
      <c r="AE16" s="8"/>
      <c r="AF16" s="27" t="str">
        <f t="shared" si="0"/>
        <v>On Target</v>
      </c>
      <c r="AG16" s="27" t="str">
        <f t="shared" si="1"/>
        <v>Behind</v>
      </c>
      <c r="AH16" s="27" t="str">
        <f t="shared" si="2"/>
        <v>On Target</v>
      </c>
      <c r="AI16" s="27" t="str">
        <f t="shared" si="3"/>
        <v/>
      </c>
      <c r="AJ16" s="27" t="str">
        <f t="shared" si="4"/>
        <v/>
      </c>
      <c r="AK16" s="27" t="str">
        <f t="shared" si="5"/>
        <v/>
      </c>
      <c r="AL16" s="27" t="str">
        <f t="shared" si="6"/>
        <v/>
      </c>
      <c r="AM16" s="27" t="str">
        <f t="shared" si="7"/>
        <v/>
      </c>
      <c r="AN16" s="27" t="str">
        <f t="shared" si="8"/>
        <v/>
      </c>
      <c r="AO16" s="27" t="str">
        <f t="shared" si="9"/>
        <v/>
      </c>
      <c r="AP16" s="1"/>
      <c r="AQ16" s="28"/>
      <c r="AR16" s="29" t="s">
        <v>131</v>
      </c>
      <c r="AS16" s="30" t="str">
        <f t="shared" si="10"/>
        <v>60-79</v>
      </c>
      <c r="AT16" s="50">
        <f>VALUE(IF(AS16="---","",VLOOKUP(AS16,List16783456791023121314151617234567[],2,FALSE)))</f>
        <v>0.5</v>
      </c>
      <c r="AU16" s="1" t="str">
        <f t="shared" si="11"/>
        <v>60-79</v>
      </c>
      <c r="AV16" s="1">
        <f>VALUE(IF(AU16="---","",VLOOKUP(AU16,List16783456791023121314151617234567[],2,FALSE)))</f>
        <v>0.5</v>
      </c>
      <c r="AW16" s="1" t="str">
        <f t="shared" si="13"/>
        <v>On Target</v>
      </c>
      <c r="AX16" s="1" t="str">
        <f t="shared" si="12"/>
        <v>Actual Year 3</v>
      </c>
      <c r="AY16" s="1"/>
      <c r="AZ16" s="1"/>
      <c r="BA16" s="1"/>
      <c r="BB16" s="1"/>
      <c r="BC16" s="1"/>
      <c r="BD16" s="29" t="s">
        <v>131</v>
      </c>
      <c r="BE16" s="161">
        <f>IF(H16="---","",VLOOKUP(H16,List16783456791023121314151617234567[],2,FALSE))</f>
        <v>0</v>
      </c>
      <c r="BF16" s="161">
        <f>IF(I16="---","",VLOOKUP(I16,List16783456791023121314151617234567[],2,FALSE))</f>
        <v>0</v>
      </c>
      <c r="BG16" s="161">
        <f>IF(J16="---","",VLOOKUP(J16,List16783456791023121314151617234567[],2,FALSE))</f>
        <v>0</v>
      </c>
      <c r="BH16" s="161">
        <f>IF(K16="---","",VLOOKUP(K16,List16783456791023121314151617234567[],2,FALSE))</f>
        <v>0.5</v>
      </c>
      <c r="BI16" s="161" t="str">
        <f>IF(L16="---","",VLOOKUP(L16,List16783456791023121314151617234567[],2,FALSE))</f>
        <v/>
      </c>
      <c r="BJ16" s="161" t="str">
        <f>IF(M16="---","",VLOOKUP(M16,List16783456791023121314151617234567[],2,FALSE))</f>
        <v/>
      </c>
      <c r="BK16" s="161" t="str">
        <f>IF(N16="---","",VLOOKUP(N16,List16783456791023121314151617234567[],2,FALSE))</f>
        <v/>
      </c>
      <c r="BL16" s="161" t="str">
        <f>IF(O16="---","",VLOOKUP(O16,List16783456791023121314151617234567[],2,FALSE))</f>
        <v/>
      </c>
      <c r="BM16" s="161" t="str">
        <f>IF(P16="---","",VLOOKUP(P16,List16783456791023121314151617234567[],2,FALSE))</f>
        <v/>
      </c>
      <c r="BN16" s="161" t="str">
        <f>IF(Q16="---","",VLOOKUP(Q16,List16783456791023121314151617234567[],2,FALSE))</f>
        <v/>
      </c>
      <c r="BO16" s="161" t="str">
        <f>IF(R16="---","",VLOOKUP(R16,List16783456791023121314151617234567[],2,FALSE))</f>
        <v/>
      </c>
      <c r="BP16" s="29" t="s">
        <v>131</v>
      </c>
      <c r="BQ16" s="161">
        <f>IF(T16="---","",VLOOKUP(T16,List16783456791023121314151617234567[],2,FALSE))</f>
        <v>0</v>
      </c>
      <c r="BR16" s="161">
        <f>IF(U16="---","",VLOOKUP(U16,List16783456791023121314151617234567[],2,FALSE))</f>
        <v>0.5</v>
      </c>
      <c r="BS16" s="161">
        <f>IF(V16="---","",VLOOKUP(V16,List16783456791023121314151617234567[],2,FALSE))</f>
        <v>0.5</v>
      </c>
      <c r="BT16" s="161">
        <f>IF(W16="---","",VLOOKUP(W16,List16783456791023121314151617234567[],2,FALSE))</f>
        <v>0.5</v>
      </c>
      <c r="BU16" s="161">
        <f>IF(X16="---","",VLOOKUP(X16,List16783456791023121314151617234567[],2,FALSE))</f>
        <v>0.5</v>
      </c>
      <c r="BV16" s="161" t="str">
        <f>IF(Y16="---","",VLOOKUP(Y16,List16783456791023121314151617234567[],2,FALSE))</f>
        <v/>
      </c>
      <c r="BW16" s="161" t="str">
        <f>IF(Z16="---","",VLOOKUP(Z16,List16783456791023121314151617234567[],2,FALSE))</f>
        <v/>
      </c>
      <c r="BX16" s="161" t="str">
        <f>IF(AA16="---","",VLOOKUP(AA16,List16783456791023121314151617234567[],2,FALSE))</f>
        <v/>
      </c>
      <c r="BY16" s="161" t="str">
        <f>IF(AB16="---","",VLOOKUP(AB16,List16783456791023121314151617234567[],2,FALSE))</f>
        <v/>
      </c>
      <c r="BZ16" s="161" t="str">
        <f>IF(AC16="---","",VLOOKUP(AC16,List16783456791023121314151617234567[],2,FALSE))</f>
        <v/>
      </c>
      <c r="CA16" s="8"/>
      <c r="CB16" s="1"/>
      <c r="CC16" s="8"/>
      <c r="CD16" s="1"/>
      <c r="CE16" s="8"/>
      <c r="CF16" s="1"/>
      <c r="CG16" s="8"/>
      <c r="CH16" s="1"/>
      <c r="CI16" s="8"/>
    </row>
    <row r="17" spans="2:86" s="211" customFormat="1" ht="13.5" customHeight="1" thickBot="1">
      <c r="B17" s="283"/>
      <c r="C17" s="287"/>
      <c r="D17" s="288"/>
      <c r="E17" s="198" t="s">
        <v>132</v>
      </c>
      <c r="F17" s="198"/>
      <c r="G17" s="199"/>
      <c r="H17" s="366" t="s">
        <v>112</v>
      </c>
      <c r="I17" s="366" t="s">
        <v>112</v>
      </c>
      <c r="J17" s="366" t="s">
        <v>104</v>
      </c>
      <c r="K17" s="366" t="s">
        <v>104</v>
      </c>
      <c r="L17" s="367" t="s">
        <v>105</v>
      </c>
      <c r="M17" s="367" t="s">
        <v>105</v>
      </c>
      <c r="N17" s="25" t="s">
        <v>105</v>
      </c>
      <c r="O17" s="25" t="s">
        <v>105</v>
      </c>
      <c r="P17" s="25" t="s">
        <v>105</v>
      </c>
      <c r="Q17" s="25" t="s">
        <v>105</v>
      </c>
      <c r="R17" s="32" t="s">
        <v>105</v>
      </c>
      <c r="S17" s="1"/>
      <c r="T17" s="367" t="s">
        <v>104</v>
      </c>
      <c r="U17" s="367" t="s">
        <v>104</v>
      </c>
      <c r="V17" s="367" t="s">
        <v>104</v>
      </c>
      <c r="W17" s="367" t="s">
        <v>104</v>
      </c>
      <c r="X17" s="367" t="s">
        <v>104</v>
      </c>
      <c r="Y17" s="371" t="s">
        <v>105</v>
      </c>
      <c r="Z17" s="371" t="s">
        <v>105</v>
      </c>
      <c r="AA17" s="371" t="s">
        <v>105</v>
      </c>
      <c r="AB17" s="371" t="s">
        <v>105</v>
      </c>
      <c r="AC17" s="371" t="s">
        <v>105</v>
      </c>
      <c r="AD17" s="8"/>
      <c r="AE17" s="8"/>
      <c r="AF17" s="27" t="str">
        <f t="shared" si="0"/>
        <v>Behind</v>
      </c>
      <c r="AG17" s="27" t="str">
        <f t="shared" si="1"/>
        <v>On Target</v>
      </c>
      <c r="AH17" s="27" t="str">
        <f t="shared" si="2"/>
        <v>On Target</v>
      </c>
      <c r="AI17" s="27" t="str">
        <f t="shared" si="3"/>
        <v/>
      </c>
      <c r="AJ17" s="27" t="str">
        <f t="shared" si="4"/>
        <v/>
      </c>
      <c r="AK17" s="27" t="str">
        <f t="shared" si="5"/>
        <v/>
      </c>
      <c r="AL17" s="27" t="str">
        <f t="shared" si="6"/>
        <v/>
      </c>
      <c r="AM17" s="27" t="str">
        <f t="shared" si="7"/>
        <v/>
      </c>
      <c r="AN17" s="27" t="str">
        <f t="shared" si="8"/>
        <v/>
      </c>
      <c r="AO17" s="27" t="str">
        <f t="shared" si="9"/>
        <v/>
      </c>
      <c r="AP17" s="1"/>
      <c r="AQ17" s="28"/>
      <c r="AR17" s="29" t="s">
        <v>133</v>
      </c>
      <c r="AS17" s="30" t="str">
        <f t="shared" si="10"/>
        <v>60-79</v>
      </c>
      <c r="AT17" s="50">
        <f>VALUE(IF(AS17="---","",VLOOKUP(AS17,List16783456791023121314151617234567[],2,FALSE)))</f>
        <v>0.5</v>
      </c>
      <c r="AU17" s="1" t="str">
        <f t="shared" si="11"/>
        <v>60-79</v>
      </c>
      <c r="AV17" s="1">
        <f>VALUE(IF(AU17="---","",VLOOKUP(AU17,List16783456791023121314151617234567[],2,FALSE)))</f>
        <v>0.5</v>
      </c>
      <c r="AW17" s="1" t="str">
        <f t="shared" si="13"/>
        <v>On Target</v>
      </c>
      <c r="AX17" s="1" t="str">
        <f t="shared" si="12"/>
        <v>Actual Year 3</v>
      </c>
      <c r="AY17" s="1"/>
      <c r="AZ17" s="8"/>
      <c r="BA17" s="8"/>
      <c r="BB17" s="1"/>
      <c r="BC17" s="1"/>
      <c r="BD17" s="29" t="s">
        <v>133</v>
      </c>
      <c r="BE17" s="161">
        <f>IF(H17="---","",VLOOKUP(H17,List16783456791023121314151617234567[],2,FALSE))</f>
        <v>0</v>
      </c>
      <c r="BF17" s="161">
        <f>IF(I17="---","",VLOOKUP(I17,List16783456791023121314151617234567[],2,FALSE))</f>
        <v>0</v>
      </c>
      <c r="BG17" s="161">
        <f>IF(J17="---","",VLOOKUP(J17,List16783456791023121314151617234567[],2,FALSE))</f>
        <v>0.5</v>
      </c>
      <c r="BH17" s="161">
        <f>IF(K17="---","",VLOOKUP(K17,List16783456791023121314151617234567[],2,FALSE))</f>
        <v>0.5</v>
      </c>
      <c r="BI17" s="161" t="str">
        <f>IF(L17="---","",VLOOKUP(L17,List16783456791023121314151617234567[],2,FALSE))</f>
        <v/>
      </c>
      <c r="BJ17" s="161" t="str">
        <f>IF(M17="---","",VLOOKUP(M17,List16783456791023121314151617234567[],2,FALSE))</f>
        <v/>
      </c>
      <c r="BK17" s="161" t="str">
        <f>IF(N17="---","",VLOOKUP(N17,List16783456791023121314151617234567[],2,FALSE))</f>
        <v/>
      </c>
      <c r="BL17" s="161" t="str">
        <f>IF(O17="---","",VLOOKUP(O17,List16783456791023121314151617234567[],2,FALSE))</f>
        <v/>
      </c>
      <c r="BM17" s="161" t="str">
        <f>IF(P17="---","",VLOOKUP(P17,List16783456791023121314151617234567[],2,FALSE))</f>
        <v/>
      </c>
      <c r="BN17" s="161" t="str">
        <f>IF(Q17="---","",VLOOKUP(Q17,List16783456791023121314151617234567[],2,FALSE))</f>
        <v/>
      </c>
      <c r="BO17" s="161" t="str">
        <f>IF(R17="---","",VLOOKUP(R17,List16783456791023121314151617234567[],2,FALSE))</f>
        <v/>
      </c>
      <c r="BP17" s="29" t="s">
        <v>133</v>
      </c>
      <c r="BQ17" s="161">
        <f>IF(T17="---","",VLOOKUP(T17,List16783456791023121314151617234567[],2,FALSE))</f>
        <v>0.5</v>
      </c>
      <c r="BR17" s="161">
        <f>IF(U17="---","",VLOOKUP(U17,List16783456791023121314151617234567[],2,FALSE))</f>
        <v>0.5</v>
      </c>
      <c r="BS17" s="161">
        <f>IF(V17="---","",VLOOKUP(V17,List16783456791023121314151617234567[],2,FALSE))</f>
        <v>0.5</v>
      </c>
      <c r="BT17" s="161">
        <f>IF(W17="---","",VLOOKUP(W17,List16783456791023121314151617234567[],2,FALSE))</f>
        <v>0.5</v>
      </c>
      <c r="BU17" s="161">
        <f>IF(X17="---","",VLOOKUP(X17,List16783456791023121314151617234567[],2,FALSE))</f>
        <v>0.5</v>
      </c>
      <c r="BV17" s="161" t="str">
        <f>IF(Y17="---","",VLOOKUP(Y17,List16783456791023121314151617234567[],2,FALSE))</f>
        <v/>
      </c>
      <c r="BW17" s="161" t="str">
        <f>IF(Z17="---","",VLOOKUP(Z17,List16783456791023121314151617234567[],2,FALSE))</f>
        <v/>
      </c>
      <c r="BX17" s="161" t="str">
        <f>IF(AA17="---","",VLOOKUP(AA17,List16783456791023121314151617234567[],2,FALSE))</f>
        <v/>
      </c>
      <c r="BY17" s="161" t="str">
        <f>IF(AB17="---","",VLOOKUP(AB17,List16783456791023121314151617234567[],2,FALSE))</f>
        <v/>
      </c>
      <c r="BZ17" s="161" t="str">
        <f>IF(AC17="---","",VLOOKUP(AC17,List16783456791023121314151617234567[],2,FALSE))</f>
        <v/>
      </c>
      <c r="CA17" s="8"/>
      <c r="CB17" s="1"/>
      <c r="CC17" s="8"/>
      <c r="CD17" s="1"/>
      <c r="CE17" s="8"/>
      <c r="CF17" s="1"/>
      <c r="CG17" s="8"/>
      <c r="CH17" s="1"/>
    </row>
    <row r="18" spans="2:86" s="211" customFormat="1" ht="13.5" customHeight="1" thickBot="1">
      <c r="B18" s="283"/>
      <c r="C18" s="287" t="s">
        <v>134</v>
      </c>
      <c r="D18" s="288"/>
      <c r="E18" s="198" t="s">
        <v>135</v>
      </c>
      <c r="F18" s="198"/>
      <c r="G18" s="199"/>
      <c r="H18" s="366" t="s">
        <v>104</v>
      </c>
      <c r="I18" s="366" t="s">
        <v>104</v>
      </c>
      <c r="J18" s="366" t="s">
        <v>104</v>
      </c>
      <c r="K18" s="366" t="s">
        <v>104</v>
      </c>
      <c r="L18" s="367" t="s">
        <v>105</v>
      </c>
      <c r="M18" s="367" t="s">
        <v>105</v>
      </c>
      <c r="N18" s="25" t="s">
        <v>105</v>
      </c>
      <c r="O18" s="25" t="s">
        <v>105</v>
      </c>
      <c r="P18" s="25" t="s">
        <v>105</v>
      </c>
      <c r="Q18" s="25" t="s">
        <v>105</v>
      </c>
      <c r="R18" s="32" t="s">
        <v>105</v>
      </c>
      <c r="S18" s="1"/>
      <c r="T18" s="367" t="s">
        <v>104</v>
      </c>
      <c r="U18" s="367" t="s">
        <v>104</v>
      </c>
      <c r="V18" s="367" t="s">
        <v>104</v>
      </c>
      <c r="W18" s="367" t="s">
        <v>104</v>
      </c>
      <c r="X18" s="367" t="s">
        <v>104</v>
      </c>
      <c r="Y18" s="371" t="s">
        <v>105</v>
      </c>
      <c r="Z18" s="371" t="s">
        <v>105</v>
      </c>
      <c r="AA18" s="371" t="s">
        <v>105</v>
      </c>
      <c r="AB18" s="371" t="s">
        <v>105</v>
      </c>
      <c r="AC18" s="371" t="s">
        <v>105</v>
      </c>
      <c r="AD18" s="8"/>
      <c r="AE18" s="8"/>
      <c r="AF18" s="27" t="str">
        <f t="shared" si="0"/>
        <v>On Target</v>
      </c>
      <c r="AG18" s="27" t="str">
        <f t="shared" si="1"/>
        <v>On Target</v>
      </c>
      <c r="AH18" s="27" t="str">
        <f t="shared" si="2"/>
        <v>On Target</v>
      </c>
      <c r="AI18" s="27" t="str">
        <f t="shared" si="3"/>
        <v/>
      </c>
      <c r="AJ18" s="27" t="str">
        <f t="shared" si="4"/>
        <v/>
      </c>
      <c r="AK18" s="27" t="str">
        <f t="shared" si="5"/>
        <v/>
      </c>
      <c r="AL18" s="27" t="str">
        <f t="shared" si="6"/>
        <v/>
      </c>
      <c r="AM18" s="27" t="str">
        <f t="shared" si="7"/>
        <v/>
      </c>
      <c r="AN18" s="27" t="str">
        <f t="shared" si="8"/>
        <v/>
      </c>
      <c r="AO18" s="27" t="str">
        <f t="shared" si="9"/>
        <v/>
      </c>
      <c r="AP18" s="1"/>
      <c r="AQ18" s="28"/>
      <c r="AR18" s="29" t="s">
        <v>136</v>
      </c>
      <c r="AS18" s="30" t="str">
        <f t="shared" si="10"/>
        <v>60-79</v>
      </c>
      <c r="AT18" s="50">
        <f>VALUE(IF(AS18="---","",VLOOKUP(AS18,List16783456791023121314151617234567[],2,FALSE)))</f>
        <v>0.5</v>
      </c>
      <c r="AU18" s="1" t="str">
        <f t="shared" si="11"/>
        <v>60-79</v>
      </c>
      <c r="AV18" s="1">
        <f>VALUE(IF(AU18="---","",VLOOKUP(AU18,List16783456791023121314151617234567[],2,FALSE)))</f>
        <v>0.5</v>
      </c>
      <c r="AW18" s="1" t="str">
        <f t="shared" si="13"/>
        <v>On Target</v>
      </c>
      <c r="AX18" s="1" t="str">
        <f t="shared" si="12"/>
        <v>Actual Year 3</v>
      </c>
      <c r="AY18" s="1"/>
      <c r="AZ18" s="8"/>
      <c r="BA18" s="8"/>
      <c r="BB18" s="1"/>
      <c r="BC18" s="1"/>
      <c r="BD18" s="29" t="s">
        <v>136</v>
      </c>
      <c r="BE18" s="161">
        <f>IF(H18="---","",VLOOKUP(H18,List16783456791023121314151617234567[],2,FALSE))</f>
        <v>0.5</v>
      </c>
      <c r="BF18" s="161">
        <f>IF(I18="---","",VLOOKUP(I18,List16783456791023121314151617234567[],2,FALSE))</f>
        <v>0.5</v>
      </c>
      <c r="BG18" s="161">
        <f>IF(J18="---","",VLOOKUP(J18,List16783456791023121314151617234567[],2,FALSE))</f>
        <v>0.5</v>
      </c>
      <c r="BH18" s="161">
        <f>IF(K18="---","",VLOOKUP(K18,List16783456791023121314151617234567[],2,FALSE))</f>
        <v>0.5</v>
      </c>
      <c r="BI18" s="161" t="str">
        <f>IF(L18="---","",VLOOKUP(L18,List16783456791023121314151617234567[],2,FALSE))</f>
        <v/>
      </c>
      <c r="BJ18" s="161" t="str">
        <f>IF(M18="---","",VLOOKUP(M18,List16783456791023121314151617234567[],2,FALSE))</f>
        <v/>
      </c>
      <c r="BK18" s="161" t="str">
        <f>IF(N18="---","",VLOOKUP(N18,List16783456791023121314151617234567[],2,FALSE))</f>
        <v/>
      </c>
      <c r="BL18" s="161" t="str">
        <f>IF(O18="---","",VLOOKUP(O18,List16783456791023121314151617234567[],2,FALSE))</f>
        <v/>
      </c>
      <c r="BM18" s="161" t="str">
        <f>IF(P18="---","",VLOOKUP(P18,List16783456791023121314151617234567[],2,FALSE))</f>
        <v/>
      </c>
      <c r="BN18" s="161" t="str">
        <f>IF(Q18="---","",VLOOKUP(Q18,List16783456791023121314151617234567[],2,FALSE))</f>
        <v/>
      </c>
      <c r="BO18" s="161" t="str">
        <f>IF(R18="---","",VLOOKUP(R18,List16783456791023121314151617234567[],2,FALSE))</f>
        <v/>
      </c>
      <c r="BP18" s="29" t="s">
        <v>136</v>
      </c>
      <c r="BQ18" s="161">
        <f>IF(T18="---","",VLOOKUP(T18,List16783456791023121314151617234567[],2,FALSE))</f>
        <v>0.5</v>
      </c>
      <c r="BR18" s="161">
        <f>IF(U18="---","",VLOOKUP(U18,List16783456791023121314151617234567[],2,FALSE))</f>
        <v>0.5</v>
      </c>
      <c r="BS18" s="161">
        <f>IF(V18="---","",VLOOKUP(V18,List16783456791023121314151617234567[],2,FALSE))</f>
        <v>0.5</v>
      </c>
      <c r="BT18" s="161">
        <f>IF(W18="---","",VLOOKUP(W18,List16783456791023121314151617234567[],2,FALSE))</f>
        <v>0.5</v>
      </c>
      <c r="BU18" s="161">
        <f>IF(X18="---","",VLOOKUP(X18,List16783456791023121314151617234567[],2,FALSE))</f>
        <v>0.5</v>
      </c>
      <c r="BV18" s="161" t="str">
        <f>IF(Y18="---","",VLOOKUP(Y18,List16783456791023121314151617234567[],2,FALSE))</f>
        <v/>
      </c>
      <c r="BW18" s="161" t="str">
        <f>IF(Z18="---","",VLOOKUP(Z18,List16783456791023121314151617234567[],2,FALSE))</f>
        <v/>
      </c>
      <c r="BX18" s="161" t="str">
        <f>IF(AA18="---","",VLOOKUP(AA18,List16783456791023121314151617234567[],2,FALSE))</f>
        <v/>
      </c>
      <c r="BY18" s="161" t="str">
        <f>IF(AB18="---","",VLOOKUP(AB18,List16783456791023121314151617234567[],2,FALSE))</f>
        <v/>
      </c>
      <c r="BZ18" s="161" t="str">
        <f>IF(AC18="---","",VLOOKUP(AC18,List16783456791023121314151617234567[],2,FALSE))</f>
        <v/>
      </c>
      <c r="CA18" s="8"/>
      <c r="CB18" s="1"/>
      <c r="CC18" s="8"/>
      <c r="CD18" s="1"/>
      <c r="CE18" s="8"/>
      <c r="CF18" s="1"/>
      <c r="CG18" s="8"/>
      <c r="CH18" s="1"/>
    </row>
    <row r="19" spans="2:86" s="211" customFormat="1" ht="13.5" customHeight="1" thickBot="1">
      <c r="B19" s="283"/>
      <c r="C19" s="287"/>
      <c r="D19" s="288"/>
      <c r="E19" s="198" t="s">
        <v>137</v>
      </c>
      <c r="F19" s="198"/>
      <c r="G19" s="199"/>
      <c r="H19" s="366" t="s">
        <v>104</v>
      </c>
      <c r="I19" s="366" t="s">
        <v>104</v>
      </c>
      <c r="J19" s="366" t="s">
        <v>104</v>
      </c>
      <c r="K19" s="366" t="s">
        <v>104</v>
      </c>
      <c r="L19" s="367" t="s">
        <v>105</v>
      </c>
      <c r="M19" s="367" t="s">
        <v>105</v>
      </c>
      <c r="N19" s="25" t="s">
        <v>105</v>
      </c>
      <c r="O19" s="25" t="s">
        <v>105</v>
      </c>
      <c r="P19" s="25" t="s">
        <v>105</v>
      </c>
      <c r="Q19" s="25" t="s">
        <v>105</v>
      </c>
      <c r="R19" s="32" t="s">
        <v>105</v>
      </c>
      <c r="S19" s="1"/>
      <c r="T19" s="367" t="s">
        <v>104</v>
      </c>
      <c r="U19" s="367" t="s">
        <v>104</v>
      </c>
      <c r="V19" s="367" t="s">
        <v>104</v>
      </c>
      <c r="W19" s="367" t="s">
        <v>104</v>
      </c>
      <c r="X19" s="367" t="s">
        <v>104</v>
      </c>
      <c r="Y19" s="371" t="s">
        <v>105</v>
      </c>
      <c r="Z19" s="371" t="s">
        <v>105</v>
      </c>
      <c r="AA19" s="371" t="s">
        <v>105</v>
      </c>
      <c r="AB19" s="371" t="s">
        <v>105</v>
      </c>
      <c r="AC19" s="371" t="s">
        <v>105</v>
      </c>
      <c r="AD19" s="8"/>
      <c r="AE19" s="8"/>
      <c r="AF19" s="27" t="str">
        <f t="shared" si="0"/>
        <v>On Target</v>
      </c>
      <c r="AG19" s="27" t="str">
        <f t="shared" si="1"/>
        <v>On Target</v>
      </c>
      <c r="AH19" s="27" t="str">
        <f t="shared" si="2"/>
        <v>On Target</v>
      </c>
      <c r="AI19" s="27" t="str">
        <f t="shared" si="3"/>
        <v/>
      </c>
      <c r="AJ19" s="27" t="str">
        <f t="shared" si="4"/>
        <v/>
      </c>
      <c r="AK19" s="27" t="str">
        <f t="shared" si="5"/>
        <v/>
      </c>
      <c r="AL19" s="27" t="str">
        <f t="shared" si="6"/>
        <v/>
      </c>
      <c r="AM19" s="27" t="str">
        <f t="shared" si="7"/>
        <v/>
      </c>
      <c r="AN19" s="27" t="str">
        <f t="shared" si="8"/>
        <v/>
      </c>
      <c r="AO19" s="27" t="str">
        <f t="shared" si="9"/>
        <v/>
      </c>
      <c r="AP19" s="1"/>
      <c r="AQ19" s="28"/>
      <c r="AR19" s="29" t="s">
        <v>138</v>
      </c>
      <c r="AS19" s="30" t="str">
        <f t="shared" si="10"/>
        <v>60-79</v>
      </c>
      <c r="AT19" s="50">
        <f>VALUE(IF(AS19="---","",VLOOKUP(AS19,List16783456791023121314151617234567[],2,FALSE)))</f>
        <v>0.5</v>
      </c>
      <c r="AU19" s="1" t="str">
        <f t="shared" si="11"/>
        <v>60-79</v>
      </c>
      <c r="AV19" s="1">
        <f>VALUE(IF(AU19="---","",VLOOKUP(AU19,List16783456791023121314151617234567[],2,FALSE)))</f>
        <v>0.5</v>
      </c>
      <c r="AW19" s="1" t="str">
        <f t="shared" si="13"/>
        <v>On Target</v>
      </c>
      <c r="AX19" s="1" t="str">
        <f t="shared" si="12"/>
        <v>Actual Year 3</v>
      </c>
      <c r="AY19" s="1"/>
      <c r="AZ19" s="8"/>
      <c r="BA19" s="8"/>
      <c r="BB19" s="1"/>
      <c r="BC19" s="1"/>
      <c r="BD19" s="29" t="s">
        <v>138</v>
      </c>
      <c r="BE19" s="161">
        <f>IF(H19="---","",VLOOKUP(H19,List16783456791023121314151617234567[],2,FALSE))</f>
        <v>0.5</v>
      </c>
      <c r="BF19" s="161">
        <f>IF(I19="---","",VLOOKUP(I19,List16783456791023121314151617234567[],2,FALSE))</f>
        <v>0.5</v>
      </c>
      <c r="BG19" s="161">
        <f>IF(J19="---","",VLOOKUP(J19,List16783456791023121314151617234567[],2,FALSE))</f>
        <v>0.5</v>
      </c>
      <c r="BH19" s="161">
        <f>IF(K19="---","",VLOOKUP(K19,List16783456791023121314151617234567[],2,FALSE))</f>
        <v>0.5</v>
      </c>
      <c r="BI19" s="161" t="str">
        <f>IF(L19="---","",VLOOKUP(L19,List16783456791023121314151617234567[],2,FALSE))</f>
        <v/>
      </c>
      <c r="BJ19" s="161" t="str">
        <f>IF(M19="---","",VLOOKUP(M19,List16783456791023121314151617234567[],2,FALSE))</f>
        <v/>
      </c>
      <c r="BK19" s="161" t="str">
        <f>IF(N19="---","",VLOOKUP(N19,List16783456791023121314151617234567[],2,FALSE))</f>
        <v/>
      </c>
      <c r="BL19" s="161" t="str">
        <f>IF(O19="---","",VLOOKUP(O19,List16783456791023121314151617234567[],2,FALSE))</f>
        <v/>
      </c>
      <c r="BM19" s="161" t="str">
        <f>IF(P19="---","",VLOOKUP(P19,List16783456791023121314151617234567[],2,FALSE))</f>
        <v/>
      </c>
      <c r="BN19" s="161" t="str">
        <f>IF(Q19="---","",VLOOKUP(Q19,List16783456791023121314151617234567[],2,FALSE))</f>
        <v/>
      </c>
      <c r="BO19" s="161" t="str">
        <f>IF(R19="---","",VLOOKUP(R19,List16783456791023121314151617234567[],2,FALSE))</f>
        <v/>
      </c>
      <c r="BP19" s="29" t="s">
        <v>138</v>
      </c>
      <c r="BQ19" s="161">
        <f>IF(T19="---","",VLOOKUP(T19,List16783456791023121314151617234567[],2,FALSE))</f>
        <v>0.5</v>
      </c>
      <c r="BR19" s="161">
        <f>IF(U19="---","",VLOOKUP(U19,List16783456791023121314151617234567[],2,FALSE))</f>
        <v>0.5</v>
      </c>
      <c r="BS19" s="161">
        <f>IF(V19="---","",VLOOKUP(V19,List16783456791023121314151617234567[],2,FALSE))</f>
        <v>0.5</v>
      </c>
      <c r="BT19" s="161">
        <f>IF(W19="---","",VLOOKUP(W19,List16783456791023121314151617234567[],2,FALSE))</f>
        <v>0.5</v>
      </c>
      <c r="BU19" s="161">
        <f>IF(X19="---","",VLOOKUP(X19,List16783456791023121314151617234567[],2,FALSE))</f>
        <v>0.5</v>
      </c>
      <c r="BV19" s="161" t="str">
        <f>IF(Y19="---","",VLOOKUP(Y19,List16783456791023121314151617234567[],2,FALSE))</f>
        <v/>
      </c>
      <c r="BW19" s="161" t="str">
        <f>IF(Z19="---","",VLOOKUP(Z19,List16783456791023121314151617234567[],2,FALSE))</f>
        <v/>
      </c>
      <c r="BX19" s="161" t="str">
        <f>IF(AA19="---","",VLOOKUP(AA19,List16783456791023121314151617234567[],2,FALSE))</f>
        <v/>
      </c>
      <c r="BY19" s="161" t="str">
        <f>IF(AB19="---","",VLOOKUP(AB19,List16783456791023121314151617234567[],2,FALSE))</f>
        <v/>
      </c>
      <c r="BZ19" s="161" t="str">
        <f>IF(AC19="---","",VLOOKUP(AC19,List16783456791023121314151617234567[],2,FALSE))</f>
        <v/>
      </c>
      <c r="CA19" s="8"/>
      <c r="CB19" s="1"/>
      <c r="CC19" s="8"/>
      <c r="CD19" s="1"/>
      <c r="CE19" s="8"/>
      <c r="CF19" s="1"/>
      <c r="CG19" s="8"/>
      <c r="CH19" s="1"/>
    </row>
    <row r="20" spans="2:86" s="211" customFormat="1" ht="13.5" customHeight="1" thickBot="1">
      <c r="B20" s="283"/>
      <c r="C20" s="287"/>
      <c r="D20" s="288"/>
      <c r="E20" s="198" t="s">
        <v>139</v>
      </c>
      <c r="F20" s="198"/>
      <c r="G20" s="199"/>
      <c r="H20" s="366" t="s">
        <v>112</v>
      </c>
      <c r="I20" s="366" t="s">
        <v>104</v>
      </c>
      <c r="J20" s="366" t="s">
        <v>106</v>
      </c>
      <c r="K20" s="366" t="s">
        <v>106</v>
      </c>
      <c r="L20" s="367" t="s">
        <v>105</v>
      </c>
      <c r="M20" s="367" t="s">
        <v>105</v>
      </c>
      <c r="N20" s="25" t="s">
        <v>105</v>
      </c>
      <c r="O20" s="25" t="s">
        <v>105</v>
      </c>
      <c r="P20" s="25" t="s">
        <v>105</v>
      </c>
      <c r="Q20" s="25" t="s">
        <v>105</v>
      </c>
      <c r="R20" s="32" t="s">
        <v>105</v>
      </c>
      <c r="S20" s="1"/>
      <c r="T20" s="367" t="s">
        <v>104</v>
      </c>
      <c r="U20" s="367" t="s">
        <v>106</v>
      </c>
      <c r="V20" s="367" t="s">
        <v>106</v>
      </c>
      <c r="W20" s="367" t="s">
        <v>106</v>
      </c>
      <c r="X20" s="367" t="s">
        <v>106</v>
      </c>
      <c r="Y20" s="371" t="s">
        <v>105</v>
      </c>
      <c r="Z20" s="371" t="s">
        <v>105</v>
      </c>
      <c r="AA20" s="371" t="s">
        <v>105</v>
      </c>
      <c r="AB20" s="371" t="s">
        <v>105</v>
      </c>
      <c r="AC20" s="371" t="s">
        <v>105</v>
      </c>
      <c r="AD20" s="8"/>
      <c r="AE20" s="8"/>
      <c r="AF20" s="27" t="str">
        <f t="shared" si="0"/>
        <v>On Target</v>
      </c>
      <c r="AG20" s="27" t="str">
        <f t="shared" si="1"/>
        <v>On Target</v>
      </c>
      <c r="AH20" s="27" t="str">
        <f t="shared" si="2"/>
        <v>On Target</v>
      </c>
      <c r="AI20" s="27" t="str">
        <f t="shared" si="3"/>
        <v/>
      </c>
      <c r="AJ20" s="27" t="str">
        <f t="shared" si="4"/>
        <v/>
      </c>
      <c r="AK20" s="27" t="str">
        <f t="shared" si="5"/>
        <v/>
      </c>
      <c r="AL20" s="27" t="str">
        <f t="shared" si="6"/>
        <v/>
      </c>
      <c r="AM20" s="27" t="str">
        <f t="shared" si="7"/>
        <v/>
      </c>
      <c r="AN20" s="27" t="str">
        <f t="shared" si="8"/>
        <v/>
      </c>
      <c r="AO20" s="27" t="str">
        <f t="shared" si="9"/>
        <v/>
      </c>
      <c r="AP20" s="1"/>
      <c r="AQ20" s="28"/>
      <c r="AR20" s="29" t="s">
        <v>140</v>
      </c>
      <c r="AS20" s="30" t="str">
        <f t="shared" si="10"/>
        <v>≥80</v>
      </c>
      <c r="AT20" s="50">
        <f>VALUE(IF(AS20="---","",VLOOKUP(AS20,List16783456791023121314151617234567[],2,FALSE)))</f>
        <v>1</v>
      </c>
      <c r="AU20" s="1" t="str">
        <f t="shared" si="11"/>
        <v>≥80</v>
      </c>
      <c r="AV20" s="1">
        <f>VALUE(IF(AU20="---","",VLOOKUP(AU20,List16783456791023121314151617234567[],2,FALSE)))</f>
        <v>1</v>
      </c>
      <c r="AW20" s="1" t="str">
        <f t="shared" si="13"/>
        <v>On Target</v>
      </c>
      <c r="AX20" s="1" t="str">
        <f t="shared" si="12"/>
        <v>Actual Year 3</v>
      </c>
      <c r="AY20" s="1"/>
      <c r="AZ20" s="8"/>
      <c r="BA20" s="8"/>
      <c r="BB20" s="1"/>
      <c r="BC20" s="1"/>
      <c r="BD20" s="29" t="s">
        <v>140</v>
      </c>
      <c r="BE20" s="161">
        <f>IF(H20="---","",VLOOKUP(H20,List16783456791023121314151617234567[],2,FALSE))</f>
        <v>0</v>
      </c>
      <c r="BF20" s="161">
        <f>IF(I20="---","",VLOOKUP(I20,List16783456791023121314151617234567[],2,FALSE))</f>
        <v>0.5</v>
      </c>
      <c r="BG20" s="161">
        <f>IF(J20="---","",VLOOKUP(J20,List16783456791023121314151617234567[],2,FALSE))</f>
        <v>1</v>
      </c>
      <c r="BH20" s="161">
        <f>IF(K20="---","",VLOOKUP(K20,List16783456791023121314151617234567[],2,FALSE))</f>
        <v>1</v>
      </c>
      <c r="BI20" s="161" t="str">
        <f>IF(L20="---","",VLOOKUP(L20,List16783456791023121314151617234567[],2,FALSE))</f>
        <v/>
      </c>
      <c r="BJ20" s="161" t="str">
        <f>IF(M20="---","",VLOOKUP(M20,List16783456791023121314151617234567[],2,FALSE))</f>
        <v/>
      </c>
      <c r="BK20" s="161" t="str">
        <f>IF(N20="---","",VLOOKUP(N20,List16783456791023121314151617234567[],2,FALSE))</f>
        <v/>
      </c>
      <c r="BL20" s="161" t="str">
        <f>IF(O20="---","",VLOOKUP(O20,List16783456791023121314151617234567[],2,FALSE))</f>
        <v/>
      </c>
      <c r="BM20" s="161" t="str">
        <f>IF(P20="---","",VLOOKUP(P20,List16783456791023121314151617234567[],2,FALSE))</f>
        <v/>
      </c>
      <c r="BN20" s="161" t="str">
        <f>IF(Q20="---","",VLOOKUP(Q20,List16783456791023121314151617234567[],2,FALSE))</f>
        <v/>
      </c>
      <c r="BO20" s="161" t="str">
        <f>IF(R20="---","",VLOOKUP(R20,List16783456791023121314151617234567[],2,FALSE))</f>
        <v/>
      </c>
      <c r="BP20" s="29" t="s">
        <v>140</v>
      </c>
      <c r="BQ20" s="161">
        <f>IF(T20="---","",VLOOKUP(T20,List16783456791023121314151617234567[],2,FALSE))</f>
        <v>0.5</v>
      </c>
      <c r="BR20" s="161">
        <f>IF(U20="---","",VLOOKUP(U20,List16783456791023121314151617234567[],2,FALSE))</f>
        <v>1</v>
      </c>
      <c r="BS20" s="161">
        <f>IF(V20="---","",VLOOKUP(V20,List16783456791023121314151617234567[],2,FALSE))</f>
        <v>1</v>
      </c>
      <c r="BT20" s="161">
        <f>IF(W20="---","",VLOOKUP(W20,List16783456791023121314151617234567[],2,FALSE))</f>
        <v>1</v>
      </c>
      <c r="BU20" s="161">
        <f>IF(X20="---","",VLOOKUP(X20,List16783456791023121314151617234567[],2,FALSE))</f>
        <v>1</v>
      </c>
      <c r="BV20" s="161" t="str">
        <f>IF(Y20="---","",VLOOKUP(Y20,List16783456791023121314151617234567[],2,FALSE))</f>
        <v/>
      </c>
      <c r="BW20" s="161" t="str">
        <f>IF(Z20="---","",VLOOKUP(Z20,List16783456791023121314151617234567[],2,FALSE))</f>
        <v/>
      </c>
      <c r="BX20" s="161" t="str">
        <f>IF(AA20="---","",VLOOKUP(AA20,List16783456791023121314151617234567[],2,FALSE))</f>
        <v/>
      </c>
      <c r="BY20" s="161" t="str">
        <f>IF(AB20="---","",VLOOKUP(AB20,List16783456791023121314151617234567[],2,FALSE))</f>
        <v/>
      </c>
      <c r="BZ20" s="161" t="str">
        <f>IF(AC20="---","",VLOOKUP(AC20,List16783456791023121314151617234567[],2,FALSE))</f>
        <v/>
      </c>
      <c r="CA20" s="8"/>
      <c r="CB20" s="1"/>
      <c r="CC20" s="8"/>
      <c r="CD20" s="1"/>
      <c r="CE20" s="8"/>
      <c r="CF20" s="1"/>
      <c r="CG20" s="8"/>
      <c r="CH20" s="1"/>
    </row>
    <row r="21" spans="2:86" s="211" customFormat="1" ht="13.5" customHeight="1" thickBot="1">
      <c r="B21" s="283"/>
      <c r="C21" s="287" t="s">
        <v>141</v>
      </c>
      <c r="D21" s="288"/>
      <c r="E21" s="198" t="s">
        <v>142</v>
      </c>
      <c r="F21" s="198"/>
      <c r="G21" s="199"/>
      <c r="H21" s="366" t="s">
        <v>104</v>
      </c>
      <c r="I21" s="366" t="s">
        <v>104</v>
      </c>
      <c r="J21" s="366" t="s">
        <v>104</v>
      </c>
      <c r="K21" s="366" t="s">
        <v>104</v>
      </c>
      <c r="L21" s="367" t="s">
        <v>105</v>
      </c>
      <c r="M21" s="367" t="s">
        <v>105</v>
      </c>
      <c r="N21" s="25" t="s">
        <v>105</v>
      </c>
      <c r="O21" s="25" t="s">
        <v>105</v>
      </c>
      <c r="P21" s="25" t="s">
        <v>105</v>
      </c>
      <c r="Q21" s="25" t="s">
        <v>105</v>
      </c>
      <c r="R21" s="32" t="s">
        <v>105</v>
      </c>
      <c r="S21" s="1"/>
      <c r="T21" s="367" t="s">
        <v>104</v>
      </c>
      <c r="U21" s="367" t="s">
        <v>104</v>
      </c>
      <c r="V21" s="367" t="s">
        <v>104</v>
      </c>
      <c r="W21" s="367" t="s">
        <v>106</v>
      </c>
      <c r="X21" s="367" t="s">
        <v>104</v>
      </c>
      <c r="Y21" s="371" t="s">
        <v>105</v>
      </c>
      <c r="Z21" s="371" t="s">
        <v>105</v>
      </c>
      <c r="AA21" s="371" t="s">
        <v>105</v>
      </c>
      <c r="AB21" s="371" t="s">
        <v>105</v>
      </c>
      <c r="AC21" s="371" t="s">
        <v>105</v>
      </c>
      <c r="AD21" s="8"/>
      <c r="AE21" s="8"/>
      <c r="AF21" s="27" t="str">
        <f t="shared" si="0"/>
        <v>On Target</v>
      </c>
      <c r="AG21" s="27" t="str">
        <f t="shared" si="1"/>
        <v>On Target</v>
      </c>
      <c r="AH21" s="27" t="str">
        <f t="shared" si="2"/>
        <v>On Target</v>
      </c>
      <c r="AI21" s="27" t="str">
        <f t="shared" si="3"/>
        <v/>
      </c>
      <c r="AJ21" s="27" t="str">
        <f t="shared" si="4"/>
        <v/>
      </c>
      <c r="AK21" s="27" t="str">
        <f t="shared" si="5"/>
        <v/>
      </c>
      <c r="AL21" s="27" t="str">
        <f t="shared" si="6"/>
        <v/>
      </c>
      <c r="AM21" s="27" t="str">
        <f t="shared" si="7"/>
        <v/>
      </c>
      <c r="AN21" s="27" t="str">
        <f t="shared" si="8"/>
        <v/>
      </c>
      <c r="AO21" s="27" t="str">
        <f t="shared" si="9"/>
        <v/>
      </c>
      <c r="AP21" s="1"/>
      <c r="AQ21" s="28"/>
      <c r="AR21" s="29" t="s">
        <v>143</v>
      </c>
      <c r="AS21" s="30" t="str">
        <f t="shared" si="10"/>
        <v>60-79</v>
      </c>
      <c r="AT21" s="50">
        <f>VALUE(IF(AS21="---","",VLOOKUP(AS21,List16783456791023121314151617234567[],2,FALSE)))</f>
        <v>0.5</v>
      </c>
      <c r="AU21" s="1" t="str">
        <f t="shared" si="11"/>
        <v>60-79</v>
      </c>
      <c r="AV21" s="1">
        <f>VALUE(IF(AU21="---","",VLOOKUP(AU21,List16783456791023121314151617234567[],2,FALSE)))</f>
        <v>0.5</v>
      </c>
      <c r="AW21" s="1" t="str">
        <f t="shared" si="13"/>
        <v>On Target</v>
      </c>
      <c r="AX21" s="1" t="str">
        <f t="shared" si="12"/>
        <v>Actual Year 3</v>
      </c>
      <c r="AY21" s="1"/>
      <c r="AZ21" s="8"/>
      <c r="BA21" s="8"/>
      <c r="BB21" s="1"/>
      <c r="BC21" s="1"/>
      <c r="BD21" s="29" t="s">
        <v>143</v>
      </c>
      <c r="BE21" s="161">
        <f>IF(H21="---","",VLOOKUP(H21,List16783456791023121314151617234567[],2,FALSE))</f>
        <v>0.5</v>
      </c>
      <c r="BF21" s="161">
        <f>IF(I21="---","",VLOOKUP(I21,List16783456791023121314151617234567[],2,FALSE))</f>
        <v>0.5</v>
      </c>
      <c r="BG21" s="161">
        <f>IF(J21="---","",VLOOKUP(J21,List16783456791023121314151617234567[],2,FALSE))</f>
        <v>0.5</v>
      </c>
      <c r="BH21" s="161">
        <f>IF(K21="---","",VLOOKUP(K21,List16783456791023121314151617234567[],2,FALSE))</f>
        <v>0.5</v>
      </c>
      <c r="BI21" s="161" t="str">
        <f>IF(L21="---","",VLOOKUP(L21,List16783456791023121314151617234567[],2,FALSE))</f>
        <v/>
      </c>
      <c r="BJ21" s="161" t="str">
        <f>IF(M21="---","",VLOOKUP(M21,List16783456791023121314151617234567[],2,FALSE))</f>
        <v/>
      </c>
      <c r="BK21" s="161" t="str">
        <f>IF(N21="---","",VLOOKUP(N21,List16783456791023121314151617234567[],2,FALSE))</f>
        <v/>
      </c>
      <c r="BL21" s="161" t="str">
        <f>IF(O21="---","",VLOOKUP(O21,List16783456791023121314151617234567[],2,FALSE))</f>
        <v/>
      </c>
      <c r="BM21" s="161" t="str">
        <f>IF(P21="---","",VLOOKUP(P21,List16783456791023121314151617234567[],2,FALSE))</f>
        <v/>
      </c>
      <c r="BN21" s="161" t="str">
        <f>IF(Q21="---","",VLOOKUP(Q21,List16783456791023121314151617234567[],2,FALSE))</f>
        <v/>
      </c>
      <c r="BO21" s="161" t="str">
        <f>IF(R21="---","",VLOOKUP(R21,List16783456791023121314151617234567[],2,FALSE))</f>
        <v/>
      </c>
      <c r="BP21" s="29" t="s">
        <v>143</v>
      </c>
      <c r="BQ21" s="161">
        <f>IF(T21="---","",VLOOKUP(T21,List16783456791023121314151617234567[],2,FALSE))</f>
        <v>0.5</v>
      </c>
      <c r="BR21" s="161">
        <f>IF(U21="---","",VLOOKUP(U21,List16783456791023121314151617234567[],2,FALSE))</f>
        <v>0.5</v>
      </c>
      <c r="BS21" s="161">
        <f>IF(V21="---","",VLOOKUP(V21,List16783456791023121314151617234567[],2,FALSE))</f>
        <v>0.5</v>
      </c>
      <c r="BT21" s="161">
        <f>IF(W21="---","",VLOOKUP(W21,List16783456791023121314151617234567[],2,FALSE))</f>
        <v>1</v>
      </c>
      <c r="BU21" s="161">
        <f>IF(X21="---","",VLOOKUP(X21,List16783456791023121314151617234567[],2,FALSE))</f>
        <v>0.5</v>
      </c>
      <c r="BV21" s="161" t="str">
        <f>IF(Y21="---","",VLOOKUP(Y21,List16783456791023121314151617234567[],2,FALSE))</f>
        <v/>
      </c>
      <c r="BW21" s="161" t="str">
        <f>IF(Z21="---","",VLOOKUP(Z21,List16783456791023121314151617234567[],2,FALSE))</f>
        <v/>
      </c>
      <c r="BX21" s="161" t="str">
        <f>IF(AA21="---","",VLOOKUP(AA21,List16783456791023121314151617234567[],2,FALSE))</f>
        <v/>
      </c>
      <c r="BY21" s="161" t="str">
        <f>IF(AB21="---","",VLOOKUP(AB21,List16783456791023121314151617234567[],2,FALSE))</f>
        <v/>
      </c>
      <c r="BZ21" s="161" t="str">
        <f>IF(AC21="---","",VLOOKUP(AC21,List16783456791023121314151617234567[],2,FALSE))</f>
        <v/>
      </c>
      <c r="CA21" s="8"/>
      <c r="CB21" s="1"/>
      <c r="CC21" s="8"/>
      <c r="CD21" s="1"/>
      <c r="CE21" s="8"/>
      <c r="CF21" s="1"/>
      <c r="CG21" s="8"/>
      <c r="CH21" s="1"/>
    </row>
    <row r="22" spans="2:86" s="211" customFormat="1" ht="13.5" customHeight="1" thickBot="1">
      <c r="B22" s="283"/>
      <c r="C22" s="287"/>
      <c r="D22" s="288"/>
      <c r="E22" s="198" t="s">
        <v>144</v>
      </c>
      <c r="F22" s="198"/>
      <c r="G22" s="199"/>
      <c r="H22" s="366" t="s">
        <v>104</v>
      </c>
      <c r="I22" s="366" t="s">
        <v>104</v>
      </c>
      <c r="J22" s="366" t="s">
        <v>104</v>
      </c>
      <c r="K22" s="366" t="s">
        <v>104</v>
      </c>
      <c r="L22" s="367" t="s">
        <v>105</v>
      </c>
      <c r="M22" s="367" t="s">
        <v>105</v>
      </c>
      <c r="N22" s="25" t="s">
        <v>105</v>
      </c>
      <c r="O22" s="25" t="s">
        <v>105</v>
      </c>
      <c r="P22" s="25" t="s">
        <v>105</v>
      </c>
      <c r="Q22" s="25" t="s">
        <v>105</v>
      </c>
      <c r="R22" s="32" t="s">
        <v>105</v>
      </c>
      <c r="S22" s="1"/>
      <c r="T22" s="367" t="s">
        <v>104</v>
      </c>
      <c r="U22" s="367" t="s">
        <v>104</v>
      </c>
      <c r="V22" s="367" t="s">
        <v>104</v>
      </c>
      <c r="W22" s="367" t="s">
        <v>106</v>
      </c>
      <c r="X22" s="367" t="s">
        <v>106</v>
      </c>
      <c r="Y22" s="371" t="s">
        <v>105</v>
      </c>
      <c r="Z22" s="371" t="s">
        <v>105</v>
      </c>
      <c r="AA22" s="371" t="s">
        <v>105</v>
      </c>
      <c r="AB22" s="371" t="s">
        <v>105</v>
      </c>
      <c r="AC22" s="371" t="s">
        <v>105</v>
      </c>
      <c r="AD22" s="8"/>
      <c r="AE22" s="8"/>
      <c r="AF22" s="27" t="str">
        <f t="shared" si="0"/>
        <v>On Target</v>
      </c>
      <c r="AG22" s="27" t="str">
        <f t="shared" si="1"/>
        <v>On Target</v>
      </c>
      <c r="AH22" s="27" t="str">
        <f t="shared" si="2"/>
        <v>On Target</v>
      </c>
      <c r="AI22" s="27" t="str">
        <f t="shared" si="3"/>
        <v/>
      </c>
      <c r="AJ22" s="27" t="str">
        <f t="shared" si="4"/>
        <v/>
      </c>
      <c r="AK22" s="27" t="str">
        <f t="shared" si="5"/>
        <v/>
      </c>
      <c r="AL22" s="27" t="str">
        <f t="shared" si="6"/>
        <v/>
      </c>
      <c r="AM22" s="27" t="str">
        <f t="shared" si="7"/>
        <v/>
      </c>
      <c r="AN22" s="27" t="str">
        <f t="shared" si="8"/>
        <v/>
      </c>
      <c r="AO22" s="27" t="str">
        <f t="shared" si="9"/>
        <v/>
      </c>
      <c r="AP22" s="1"/>
      <c r="AQ22" s="28"/>
      <c r="AR22" s="29" t="s">
        <v>145</v>
      </c>
      <c r="AS22" s="30" t="str">
        <f t="shared" si="10"/>
        <v>60-79</v>
      </c>
      <c r="AT22" s="50">
        <f>VALUE(IF(AS22="---","",VLOOKUP(AS22,List16783456791023121314151617234567[],2,FALSE)))</f>
        <v>0.5</v>
      </c>
      <c r="AU22" s="1" t="str">
        <f t="shared" si="11"/>
        <v>60-79</v>
      </c>
      <c r="AV22" s="1">
        <f>VALUE(IF(AU22="---","",VLOOKUP(AU22,List16783456791023121314151617234567[],2,FALSE)))</f>
        <v>0.5</v>
      </c>
      <c r="AW22" s="1" t="str">
        <f t="shared" si="13"/>
        <v>On Target</v>
      </c>
      <c r="AX22" s="1" t="str">
        <f t="shared" si="12"/>
        <v>Actual Year 3</v>
      </c>
      <c r="AY22" s="1"/>
      <c r="AZ22" s="1"/>
      <c r="BA22" s="1"/>
      <c r="BB22" s="1"/>
      <c r="BC22" s="1"/>
      <c r="BD22" s="29" t="s">
        <v>145</v>
      </c>
      <c r="BE22" s="161">
        <f>IF(H22="---","",VLOOKUP(H22,List16783456791023121314151617234567[],2,FALSE))</f>
        <v>0.5</v>
      </c>
      <c r="BF22" s="161">
        <f>IF(I22="---","",VLOOKUP(I22,List16783456791023121314151617234567[],2,FALSE))</f>
        <v>0.5</v>
      </c>
      <c r="BG22" s="161">
        <f>IF(J22="---","",VLOOKUP(J22,List16783456791023121314151617234567[],2,FALSE))</f>
        <v>0.5</v>
      </c>
      <c r="BH22" s="161">
        <f>IF(K22="---","",VLOOKUP(K22,List16783456791023121314151617234567[],2,FALSE))</f>
        <v>0.5</v>
      </c>
      <c r="BI22" s="161" t="str">
        <f>IF(L22="---","",VLOOKUP(L22,List16783456791023121314151617234567[],2,FALSE))</f>
        <v/>
      </c>
      <c r="BJ22" s="161" t="str">
        <f>IF(M22="---","",VLOOKUP(M22,List16783456791023121314151617234567[],2,FALSE))</f>
        <v/>
      </c>
      <c r="BK22" s="161" t="str">
        <f>IF(N22="---","",VLOOKUP(N22,List16783456791023121314151617234567[],2,FALSE))</f>
        <v/>
      </c>
      <c r="BL22" s="161" t="str">
        <f>IF(O22="---","",VLOOKUP(O22,List16783456791023121314151617234567[],2,FALSE))</f>
        <v/>
      </c>
      <c r="BM22" s="161" t="str">
        <f>IF(P22="---","",VLOOKUP(P22,List16783456791023121314151617234567[],2,FALSE))</f>
        <v/>
      </c>
      <c r="BN22" s="161" t="str">
        <f>IF(Q22="---","",VLOOKUP(Q22,List16783456791023121314151617234567[],2,FALSE))</f>
        <v/>
      </c>
      <c r="BO22" s="161" t="str">
        <f>IF(R22="---","",VLOOKUP(R22,List16783456791023121314151617234567[],2,FALSE))</f>
        <v/>
      </c>
      <c r="BP22" s="29" t="s">
        <v>145</v>
      </c>
      <c r="BQ22" s="161">
        <f>IF(T22="---","",VLOOKUP(T22,List16783456791023121314151617234567[],2,FALSE))</f>
        <v>0.5</v>
      </c>
      <c r="BR22" s="161">
        <f>IF(U22="---","",VLOOKUP(U22,List16783456791023121314151617234567[],2,FALSE))</f>
        <v>0.5</v>
      </c>
      <c r="BS22" s="161">
        <f>IF(V22="---","",VLOOKUP(V22,List16783456791023121314151617234567[],2,FALSE))</f>
        <v>0.5</v>
      </c>
      <c r="BT22" s="161">
        <f>IF(W22="---","",VLOOKUP(W22,List16783456791023121314151617234567[],2,FALSE))</f>
        <v>1</v>
      </c>
      <c r="BU22" s="161">
        <f>IF(X22="---","",VLOOKUP(X22,List16783456791023121314151617234567[],2,FALSE))</f>
        <v>1</v>
      </c>
      <c r="BV22" s="161" t="str">
        <f>IF(Y22="---","",VLOOKUP(Y22,List16783456791023121314151617234567[],2,FALSE))</f>
        <v/>
      </c>
      <c r="BW22" s="161" t="str">
        <f>IF(Z22="---","",VLOOKUP(Z22,List16783456791023121314151617234567[],2,FALSE))</f>
        <v/>
      </c>
      <c r="BX22" s="161" t="str">
        <f>IF(AA22="---","",VLOOKUP(AA22,List16783456791023121314151617234567[],2,FALSE))</f>
        <v/>
      </c>
      <c r="BY22" s="161" t="str">
        <f>IF(AB22="---","",VLOOKUP(AB22,List16783456791023121314151617234567[],2,FALSE))</f>
        <v/>
      </c>
      <c r="BZ22" s="161" t="str">
        <f>IF(AC22="---","",VLOOKUP(AC22,List16783456791023121314151617234567[],2,FALSE))</f>
        <v/>
      </c>
      <c r="CA22" s="8"/>
      <c r="CB22" s="1"/>
      <c r="CC22" s="8"/>
      <c r="CD22" s="1"/>
      <c r="CE22" s="8"/>
      <c r="CF22" s="1"/>
      <c r="CG22" s="8"/>
      <c r="CH22" s="1"/>
    </row>
    <row r="23" spans="2:86" s="211" customFormat="1" ht="13.5" customHeight="1" thickBot="1">
      <c r="B23" s="284"/>
      <c r="C23" s="287"/>
      <c r="D23" s="288"/>
      <c r="E23" s="198" t="s">
        <v>146</v>
      </c>
      <c r="F23" s="198"/>
      <c r="G23" s="199"/>
      <c r="H23" s="366" t="s">
        <v>104</v>
      </c>
      <c r="I23" s="366" t="s">
        <v>104</v>
      </c>
      <c r="J23" s="366" t="s">
        <v>104</v>
      </c>
      <c r="K23" s="366" t="s">
        <v>104</v>
      </c>
      <c r="L23" s="367" t="s">
        <v>105</v>
      </c>
      <c r="M23" s="367" t="s">
        <v>105</v>
      </c>
      <c r="N23" s="25" t="s">
        <v>105</v>
      </c>
      <c r="O23" s="25" t="s">
        <v>105</v>
      </c>
      <c r="P23" s="25" t="s">
        <v>105</v>
      </c>
      <c r="Q23" s="25" t="s">
        <v>105</v>
      </c>
      <c r="R23" s="32" t="s">
        <v>105</v>
      </c>
      <c r="S23" s="1"/>
      <c r="T23" s="367" t="s">
        <v>104</v>
      </c>
      <c r="U23" s="367" t="s">
        <v>104</v>
      </c>
      <c r="V23" s="367" t="s">
        <v>104</v>
      </c>
      <c r="W23" s="367" t="s">
        <v>104</v>
      </c>
      <c r="X23" s="367" t="s">
        <v>104</v>
      </c>
      <c r="Y23" s="371" t="s">
        <v>105</v>
      </c>
      <c r="Z23" s="371" t="s">
        <v>105</v>
      </c>
      <c r="AA23" s="371" t="s">
        <v>105</v>
      </c>
      <c r="AB23" s="371" t="s">
        <v>105</v>
      </c>
      <c r="AC23" s="371" t="s">
        <v>105</v>
      </c>
      <c r="AD23" s="8"/>
      <c r="AE23" s="8"/>
      <c r="AF23" s="27" t="str">
        <f t="shared" si="0"/>
        <v>On Target</v>
      </c>
      <c r="AG23" s="27" t="str">
        <f t="shared" si="1"/>
        <v>On Target</v>
      </c>
      <c r="AH23" s="27" t="str">
        <f t="shared" si="2"/>
        <v>On Target</v>
      </c>
      <c r="AI23" s="27" t="str">
        <f t="shared" si="3"/>
        <v/>
      </c>
      <c r="AJ23" s="27" t="str">
        <f t="shared" si="4"/>
        <v/>
      </c>
      <c r="AK23" s="27" t="str">
        <f t="shared" si="5"/>
        <v/>
      </c>
      <c r="AL23" s="27" t="str">
        <f t="shared" si="6"/>
        <v/>
      </c>
      <c r="AM23" s="27" t="str">
        <f t="shared" si="7"/>
        <v/>
      </c>
      <c r="AN23" s="27" t="str">
        <f t="shared" si="8"/>
        <v/>
      </c>
      <c r="AO23" s="27" t="str">
        <f t="shared" si="9"/>
        <v/>
      </c>
      <c r="AP23" s="1"/>
      <c r="AQ23" s="28"/>
      <c r="AR23" s="29" t="s">
        <v>147</v>
      </c>
      <c r="AS23" s="30" t="str">
        <f t="shared" si="10"/>
        <v>60-79</v>
      </c>
      <c r="AT23" s="50">
        <f>VALUE(IF(AS23="---","",VLOOKUP(AS23,List16783456791023121314151617234567[],2,FALSE)))</f>
        <v>0.5</v>
      </c>
      <c r="AU23" s="1" t="str">
        <f t="shared" si="11"/>
        <v>60-79</v>
      </c>
      <c r="AV23" s="1">
        <f>VALUE(IF(AU23="---","",VLOOKUP(AU23,List16783456791023121314151617234567[],2,FALSE)))</f>
        <v>0.5</v>
      </c>
      <c r="AW23" s="1" t="str">
        <f t="shared" si="13"/>
        <v>On Target</v>
      </c>
      <c r="AX23" s="1" t="str">
        <f t="shared" si="12"/>
        <v>Actual Year 3</v>
      </c>
      <c r="AY23" s="1"/>
      <c r="AZ23" s="1"/>
      <c r="BA23" s="1"/>
      <c r="BB23" s="1"/>
      <c r="BC23" s="1"/>
      <c r="BD23" s="29" t="s">
        <v>147</v>
      </c>
      <c r="BE23" s="161">
        <f>IF(H23="---","",VLOOKUP(H23,List16783456791023121314151617234567[],2,FALSE))</f>
        <v>0.5</v>
      </c>
      <c r="BF23" s="161">
        <f>IF(I23="---","",VLOOKUP(I23,List16783456791023121314151617234567[],2,FALSE))</f>
        <v>0.5</v>
      </c>
      <c r="BG23" s="161">
        <f>IF(J23="---","",VLOOKUP(J23,List16783456791023121314151617234567[],2,FALSE))</f>
        <v>0.5</v>
      </c>
      <c r="BH23" s="161">
        <f>IF(K23="---","",VLOOKUP(K23,List16783456791023121314151617234567[],2,FALSE))</f>
        <v>0.5</v>
      </c>
      <c r="BI23" s="161" t="str">
        <f>IF(L23="---","",VLOOKUP(L23,List16783456791023121314151617234567[],2,FALSE))</f>
        <v/>
      </c>
      <c r="BJ23" s="161" t="str">
        <f>IF(M23="---","",VLOOKUP(M23,List16783456791023121314151617234567[],2,FALSE))</f>
        <v/>
      </c>
      <c r="BK23" s="161" t="str">
        <f>IF(N23="---","",VLOOKUP(N23,List16783456791023121314151617234567[],2,FALSE))</f>
        <v/>
      </c>
      <c r="BL23" s="161" t="str">
        <f>IF(O23="---","",VLOOKUP(O23,List16783456791023121314151617234567[],2,FALSE))</f>
        <v/>
      </c>
      <c r="BM23" s="161" t="str">
        <f>IF(P23="---","",VLOOKUP(P23,List16783456791023121314151617234567[],2,FALSE))</f>
        <v/>
      </c>
      <c r="BN23" s="161" t="str">
        <f>IF(Q23="---","",VLOOKUP(Q23,List16783456791023121314151617234567[],2,FALSE))</f>
        <v/>
      </c>
      <c r="BO23" s="161" t="str">
        <f>IF(R23="---","",VLOOKUP(R23,List16783456791023121314151617234567[],2,FALSE))</f>
        <v/>
      </c>
      <c r="BP23" s="29" t="s">
        <v>147</v>
      </c>
      <c r="BQ23" s="161">
        <f>IF(T23="---","",VLOOKUP(T23,List16783456791023121314151617234567[],2,FALSE))</f>
        <v>0.5</v>
      </c>
      <c r="BR23" s="161">
        <f>IF(U23="---","",VLOOKUP(U23,List16783456791023121314151617234567[],2,FALSE))</f>
        <v>0.5</v>
      </c>
      <c r="BS23" s="161">
        <f>IF(V23="---","",VLOOKUP(V23,List16783456791023121314151617234567[],2,FALSE))</f>
        <v>0.5</v>
      </c>
      <c r="BT23" s="161">
        <f>IF(W23="---","",VLOOKUP(W23,List16783456791023121314151617234567[],2,FALSE))</f>
        <v>0.5</v>
      </c>
      <c r="BU23" s="161">
        <f>IF(X23="---","",VLOOKUP(X23,List16783456791023121314151617234567[],2,FALSE))</f>
        <v>0.5</v>
      </c>
      <c r="BV23" s="161" t="str">
        <f>IF(Y23="---","",VLOOKUP(Y23,List16783456791023121314151617234567[],2,FALSE))</f>
        <v/>
      </c>
      <c r="BW23" s="161" t="str">
        <f>IF(Z23="---","",VLOOKUP(Z23,List16783456791023121314151617234567[],2,FALSE))</f>
        <v/>
      </c>
      <c r="BX23" s="161" t="str">
        <f>IF(AA23="---","",VLOOKUP(AA23,List16783456791023121314151617234567[],2,FALSE))</f>
        <v/>
      </c>
      <c r="BY23" s="161" t="str">
        <f>IF(AB23="---","",VLOOKUP(AB23,List16783456791023121314151617234567[],2,FALSE))</f>
        <v/>
      </c>
      <c r="BZ23" s="161" t="str">
        <f>IF(AC23="---","",VLOOKUP(AC23,List16783456791023121314151617234567[],2,FALSE))</f>
        <v/>
      </c>
      <c r="CA23" s="8"/>
      <c r="CB23" s="1"/>
      <c r="CC23" s="8"/>
      <c r="CD23" s="1"/>
      <c r="CE23" s="8"/>
      <c r="CF23" s="1"/>
      <c r="CG23" s="8"/>
      <c r="CH23" s="1"/>
    </row>
    <row r="24" spans="2:86" s="211" customFormat="1" ht="13.5" customHeight="1" thickBot="1">
      <c r="B24" s="282">
        <v>3</v>
      </c>
      <c r="C24" s="289" t="s">
        <v>148</v>
      </c>
      <c r="D24" s="290"/>
      <c r="E24" s="198" t="s">
        <v>149</v>
      </c>
      <c r="F24" s="198"/>
      <c r="G24" s="199"/>
      <c r="H24" s="366" t="s">
        <v>104</v>
      </c>
      <c r="I24" s="366" t="s">
        <v>104</v>
      </c>
      <c r="J24" s="366" t="s">
        <v>106</v>
      </c>
      <c r="K24" s="366" t="s">
        <v>106</v>
      </c>
      <c r="L24" s="367" t="s">
        <v>105</v>
      </c>
      <c r="M24" s="367" t="s">
        <v>105</v>
      </c>
      <c r="N24" s="25" t="s">
        <v>105</v>
      </c>
      <c r="O24" s="25" t="s">
        <v>105</v>
      </c>
      <c r="P24" s="25" t="s">
        <v>105</v>
      </c>
      <c r="Q24" s="25" t="s">
        <v>105</v>
      </c>
      <c r="R24" s="32" t="s">
        <v>105</v>
      </c>
      <c r="S24" s="1"/>
      <c r="T24" s="367" t="s">
        <v>104</v>
      </c>
      <c r="U24" s="367" t="s">
        <v>106</v>
      </c>
      <c r="V24" s="367" t="s">
        <v>106</v>
      </c>
      <c r="W24" s="367" t="s">
        <v>106</v>
      </c>
      <c r="X24" s="367" t="s">
        <v>106</v>
      </c>
      <c r="Y24" s="371" t="s">
        <v>105</v>
      </c>
      <c r="Z24" s="371" t="s">
        <v>105</v>
      </c>
      <c r="AA24" s="371" t="s">
        <v>105</v>
      </c>
      <c r="AB24" s="371" t="s">
        <v>105</v>
      </c>
      <c r="AC24" s="371" t="s">
        <v>105</v>
      </c>
      <c r="AD24" s="8"/>
      <c r="AE24" s="8"/>
      <c r="AF24" s="27" t="str">
        <f t="shared" si="0"/>
        <v>On Target</v>
      </c>
      <c r="AG24" s="27" t="str">
        <f t="shared" si="1"/>
        <v>On Target</v>
      </c>
      <c r="AH24" s="27" t="str">
        <f t="shared" si="2"/>
        <v>On Target</v>
      </c>
      <c r="AI24" s="27" t="str">
        <f t="shared" si="3"/>
        <v/>
      </c>
      <c r="AJ24" s="27" t="str">
        <f t="shared" si="4"/>
        <v/>
      </c>
      <c r="AK24" s="27" t="str">
        <f t="shared" si="5"/>
        <v/>
      </c>
      <c r="AL24" s="27" t="str">
        <f t="shared" si="6"/>
        <v/>
      </c>
      <c r="AM24" s="27" t="str">
        <f t="shared" si="7"/>
        <v/>
      </c>
      <c r="AN24" s="27" t="str">
        <f t="shared" si="8"/>
        <v/>
      </c>
      <c r="AO24" s="27" t="str">
        <f t="shared" si="9"/>
        <v/>
      </c>
      <c r="AP24" s="1"/>
      <c r="AQ24" s="28"/>
      <c r="AR24" s="29" t="s">
        <v>150</v>
      </c>
      <c r="AS24" s="30" t="str">
        <f t="shared" si="10"/>
        <v>≥80</v>
      </c>
      <c r="AT24" s="50">
        <f>VALUE(IF(AS24="---","",VLOOKUP(AS24,List16783456791023121314151617234567[],2,FALSE)))</f>
        <v>1</v>
      </c>
      <c r="AU24" s="1" t="str">
        <f t="shared" si="11"/>
        <v>≥80</v>
      </c>
      <c r="AV24" s="1">
        <f>VALUE(IF(AU24="---","",VLOOKUP(AU24,List16783456791023121314151617234567[],2,FALSE)))</f>
        <v>1</v>
      </c>
      <c r="AW24" s="1" t="str">
        <f t="shared" si="13"/>
        <v>On Target</v>
      </c>
      <c r="AX24" s="1" t="str">
        <f t="shared" si="12"/>
        <v>Actual Year 3</v>
      </c>
      <c r="AY24" s="1"/>
      <c r="AZ24" s="1"/>
      <c r="BA24" s="1"/>
      <c r="BB24" s="1"/>
      <c r="BC24" s="1"/>
      <c r="BD24" s="29" t="s">
        <v>150</v>
      </c>
      <c r="BE24" s="161">
        <f>IF(H24="---","",VLOOKUP(H24,List16783456791023121314151617234567[],2,FALSE))</f>
        <v>0.5</v>
      </c>
      <c r="BF24" s="161">
        <f>IF(I24="---","",VLOOKUP(I24,List16783456791023121314151617234567[],2,FALSE))</f>
        <v>0.5</v>
      </c>
      <c r="BG24" s="161">
        <f>IF(J24="---","",VLOOKUP(J24,List16783456791023121314151617234567[],2,FALSE))</f>
        <v>1</v>
      </c>
      <c r="BH24" s="161">
        <f>IF(K24="---","",VLOOKUP(K24,List16783456791023121314151617234567[],2,FALSE))</f>
        <v>1</v>
      </c>
      <c r="BI24" s="161" t="str">
        <f>IF(L24="---","",VLOOKUP(L24,List16783456791023121314151617234567[],2,FALSE))</f>
        <v/>
      </c>
      <c r="BJ24" s="161" t="str">
        <f>IF(M24="---","",VLOOKUP(M24,List16783456791023121314151617234567[],2,FALSE))</f>
        <v/>
      </c>
      <c r="BK24" s="161" t="str">
        <f>IF(N24="---","",VLOOKUP(N24,List16783456791023121314151617234567[],2,FALSE))</f>
        <v/>
      </c>
      <c r="BL24" s="161" t="str">
        <f>IF(O24="---","",VLOOKUP(O24,List16783456791023121314151617234567[],2,FALSE))</f>
        <v/>
      </c>
      <c r="BM24" s="161" t="str">
        <f>IF(P24="---","",VLOOKUP(P24,List16783456791023121314151617234567[],2,FALSE))</f>
        <v/>
      </c>
      <c r="BN24" s="161" t="str">
        <f>IF(Q24="---","",VLOOKUP(Q24,List16783456791023121314151617234567[],2,FALSE))</f>
        <v/>
      </c>
      <c r="BO24" s="161" t="str">
        <f>IF(R24="---","",VLOOKUP(R24,List16783456791023121314151617234567[],2,FALSE))</f>
        <v/>
      </c>
      <c r="BP24" s="29" t="s">
        <v>150</v>
      </c>
      <c r="BQ24" s="161">
        <f>IF(T24="---","",VLOOKUP(T24,List16783456791023121314151617234567[],2,FALSE))</f>
        <v>0.5</v>
      </c>
      <c r="BR24" s="161">
        <f>IF(U24="---","",VLOOKUP(U24,List16783456791023121314151617234567[],2,FALSE))</f>
        <v>1</v>
      </c>
      <c r="BS24" s="161">
        <f>IF(V24="---","",VLOOKUP(V24,List16783456791023121314151617234567[],2,FALSE))</f>
        <v>1</v>
      </c>
      <c r="BT24" s="161">
        <f>IF(W24="---","",VLOOKUP(W24,List16783456791023121314151617234567[],2,FALSE))</f>
        <v>1</v>
      </c>
      <c r="BU24" s="161">
        <f>IF(X24="---","",VLOOKUP(X24,List16783456791023121314151617234567[],2,FALSE))</f>
        <v>1</v>
      </c>
      <c r="BV24" s="161" t="str">
        <f>IF(Y24="---","",VLOOKUP(Y24,List16783456791023121314151617234567[],2,FALSE))</f>
        <v/>
      </c>
      <c r="BW24" s="161" t="str">
        <f>IF(Z24="---","",VLOOKUP(Z24,List16783456791023121314151617234567[],2,FALSE))</f>
        <v/>
      </c>
      <c r="BX24" s="161" t="str">
        <f>IF(AA24="---","",VLOOKUP(AA24,List16783456791023121314151617234567[],2,FALSE))</f>
        <v/>
      </c>
      <c r="BY24" s="161" t="str">
        <f>IF(AB24="---","",VLOOKUP(AB24,List16783456791023121314151617234567[],2,FALSE))</f>
        <v/>
      </c>
      <c r="BZ24" s="161" t="str">
        <f>IF(AC24="---","",VLOOKUP(AC24,List16783456791023121314151617234567[],2,FALSE))</f>
        <v/>
      </c>
      <c r="CA24" s="8"/>
      <c r="CB24" s="1"/>
      <c r="CC24" s="8"/>
      <c r="CD24" s="1"/>
      <c r="CE24" s="8"/>
      <c r="CF24" s="1"/>
      <c r="CG24" s="8"/>
      <c r="CH24" s="1"/>
    </row>
    <row r="25" spans="2:86" s="211" customFormat="1" ht="13.5" customHeight="1" thickBot="1">
      <c r="B25" s="283"/>
      <c r="C25" s="289"/>
      <c r="D25" s="290"/>
      <c r="E25" s="198" t="s">
        <v>151</v>
      </c>
      <c r="F25" s="198"/>
      <c r="G25" s="199"/>
      <c r="H25" s="366" t="s">
        <v>104</v>
      </c>
      <c r="I25" s="366" t="s">
        <v>104</v>
      </c>
      <c r="J25" s="366" t="s">
        <v>104</v>
      </c>
      <c r="K25" s="366" t="s">
        <v>106</v>
      </c>
      <c r="L25" s="367" t="s">
        <v>105</v>
      </c>
      <c r="M25" s="367" t="s">
        <v>105</v>
      </c>
      <c r="N25" s="25" t="s">
        <v>105</v>
      </c>
      <c r="O25" s="25" t="s">
        <v>105</v>
      </c>
      <c r="P25" s="25" t="s">
        <v>105</v>
      </c>
      <c r="Q25" s="25" t="s">
        <v>105</v>
      </c>
      <c r="R25" s="32" t="s">
        <v>105</v>
      </c>
      <c r="S25" s="1"/>
      <c r="T25" s="367" t="s">
        <v>104</v>
      </c>
      <c r="U25" s="367" t="s">
        <v>104</v>
      </c>
      <c r="V25" s="367" t="s">
        <v>106</v>
      </c>
      <c r="W25" s="367" t="s">
        <v>106</v>
      </c>
      <c r="X25" s="367" t="s">
        <v>106</v>
      </c>
      <c r="Y25" s="371" t="s">
        <v>105</v>
      </c>
      <c r="Z25" s="371" t="s">
        <v>105</v>
      </c>
      <c r="AA25" s="371" t="s">
        <v>105</v>
      </c>
      <c r="AB25" s="371" t="s">
        <v>105</v>
      </c>
      <c r="AC25" s="371" t="s">
        <v>105</v>
      </c>
      <c r="AD25" s="8"/>
      <c r="AE25" s="8"/>
      <c r="AF25" s="27" t="str">
        <f t="shared" si="0"/>
        <v>On Target</v>
      </c>
      <c r="AG25" s="27" t="str">
        <f t="shared" si="1"/>
        <v>On Target</v>
      </c>
      <c r="AH25" s="27" t="str">
        <f t="shared" si="2"/>
        <v>On Target</v>
      </c>
      <c r="AI25" s="27" t="str">
        <f t="shared" si="3"/>
        <v/>
      </c>
      <c r="AJ25" s="27" t="str">
        <f t="shared" si="4"/>
        <v/>
      </c>
      <c r="AK25" s="27" t="str">
        <f t="shared" si="5"/>
        <v/>
      </c>
      <c r="AL25" s="27" t="str">
        <f t="shared" si="6"/>
        <v/>
      </c>
      <c r="AM25" s="27" t="str">
        <f t="shared" si="7"/>
        <v/>
      </c>
      <c r="AN25" s="27" t="str">
        <f t="shared" si="8"/>
        <v/>
      </c>
      <c r="AO25" s="27" t="str">
        <f t="shared" si="9"/>
        <v/>
      </c>
      <c r="AP25" s="1"/>
      <c r="AQ25" s="28"/>
      <c r="AR25" s="29" t="s">
        <v>152</v>
      </c>
      <c r="AS25" s="30" t="str">
        <f t="shared" si="10"/>
        <v>≥80</v>
      </c>
      <c r="AT25" s="50">
        <f>VALUE(IF(AS25="---","",VLOOKUP(AS25,List16783456791023121314151617234567[],2,FALSE)))</f>
        <v>1</v>
      </c>
      <c r="AU25" s="1" t="str">
        <f t="shared" si="11"/>
        <v>≥80</v>
      </c>
      <c r="AV25" s="1">
        <f>VALUE(IF(AU25="---","",VLOOKUP(AU25,List16783456791023121314151617234567[],2,FALSE)))</f>
        <v>1</v>
      </c>
      <c r="AW25" s="1" t="str">
        <f t="shared" si="13"/>
        <v>On Target</v>
      </c>
      <c r="AX25" s="1" t="str">
        <f t="shared" si="12"/>
        <v>Actual Year 3</v>
      </c>
      <c r="AY25" s="1"/>
      <c r="AZ25" s="1"/>
      <c r="BA25" s="1"/>
      <c r="BB25" s="1"/>
      <c r="BC25" s="1"/>
      <c r="BD25" s="29" t="s">
        <v>152</v>
      </c>
      <c r="BE25" s="161">
        <f>IF(H25="---","",VLOOKUP(H25,List16783456791023121314151617234567[],2,FALSE))</f>
        <v>0.5</v>
      </c>
      <c r="BF25" s="161">
        <f>IF(I25="---","",VLOOKUP(I25,List16783456791023121314151617234567[],2,FALSE))</f>
        <v>0.5</v>
      </c>
      <c r="BG25" s="161">
        <f>IF(J25="---","",VLOOKUP(J25,List16783456791023121314151617234567[],2,FALSE))</f>
        <v>0.5</v>
      </c>
      <c r="BH25" s="161">
        <f>IF(K25="---","",VLOOKUP(K25,List16783456791023121314151617234567[],2,FALSE))</f>
        <v>1</v>
      </c>
      <c r="BI25" s="161" t="str">
        <f>IF(L25="---","",VLOOKUP(L25,List16783456791023121314151617234567[],2,FALSE))</f>
        <v/>
      </c>
      <c r="BJ25" s="161" t="str">
        <f>IF(M25="---","",VLOOKUP(M25,List16783456791023121314151617234567[],2,FALSE))</f>
        <v/>
      </c>
      <c r="BK25" s="161" t="str">
        <f>IF(N25="---","",VLOOKUP(N25,List16783456791023121314151617234567[],2,FALSE))</f>
        <v/>
      </c>
      <c r="BL25" s="161" t="str">
        <f>IF(O25="---","",VLOOKUP(O25,List16783456791023121314151617234567[],2,FALSE))</f>
        <v/>
      </c>
      <c r="BM25" s="161" t="str">
        <f>IF(P25="---","",VLOOKUP(P25,List16783456791023121314151617234567[],2,FALSE))</f>
        <v/>
      </c>
      <c r="BN25" s="161" t="str">
        <f>IF(Q25="---","",VLOOKUP(Q25,List16783456791023121314151617234567[],2,FALSE))</f>
        <v/>
      </c>
      <c r="BO25" s="161" t="str">
        <f>IF(R25="---","",VLOOKUP(R25,List16783456791023121314151617234567[],2,FALSE))</f>
        <v/>
      </c>
      <c r="BP25" s="29" t="s">
        <v>152</v>
      </c>
      <c r="BQ25" s="161">
        <f>IF(T25="---","",VLOOKUP(T25,List16783456791023121314151617234567[],2,FALSE))</f>
        <v>0.5</v>
      </c>
      <c r="BR25" s="161">
        <f>IF(U25="---","",VLOOKUP(U25,List16783456791023121314151617234567[],2,FALSE))</f>
        <v>0.5</v>
      </c>
      <c r="BS25" s="161">
        <f>IF(V25="---","",VLOOKUP(V25,List16783456791023121314151617234567[],2,FALSE))</f>
        <v>1</v>
      </c>
      <c r="BT25" s="161">
        <f>IF(W25="---","",VLOOKUP(W25,List16783456791023121314151617234567[],2,FALSE))</f>
        <v>1</v>
      </c>
      <c r="BU25" s="161">
        <f>IF(X25="---","",VLOOKUP(X25,List16783456791023121314151617234567[],2,FALSE))</f>
        <v>1</v>
      </c>
      <c r="BV25" s="161" t="str">
        <f>IF(Y25="---","",VLOOKUP(Y25,List16783456791023121314151617234567[],2,FALSE))</f>
        <v/>
      </c>
      <c r="BW25" s="161" t="str">
        <f>IF(Z25="---","",VLOOKUP(Z25,List16783456791023121314151617234567[],2,FALSE))</f>
        <v/>
      </c>
      <c r="BX25" s="161" t="str">
        <f>IF(AA25="---","",VLOOKUP(AA25,List16783456791023121314151617234567[],2,FALSE))</f>
        <v/>
      </c>
      <c r="BY25" s="161" t="str">
        <f>IF(AB25="---","",VLOOKUP(AB25,List16783456791023121314151617234567[],2,FALSE))</f>
        <v/>
      </c>
      <c r="BZ25" s="161" t="str">
        <f>IF(AC25="---","",VLOOKUP(AC25,List16783456791023121314151617234567[],2,FALSE))</f>
        <v/>
      </c>
      <c r="CA25" s="8"/>
      <c r="CB25" s="1"/>
      <c r="CC25" s="8"/>
      <c r="CD25" s="1"/>
      <c r="CE25" s="8"/>
      <c r="CF25" s="1"/>
      <c r="CG25" s="8"/>
      <c r="CH25" s="1"/>
    </row>
    <row r="26" spans="2:86" s="211" customFormat="1" ht="13.5" customHeight="1" thickBot="1">
      <c r="B26" s="283"/>
      <c r="C26" s="289"/>
      <c r="D26" s="290"/>
      <c r="E26" s="198" t="s">
        <v>153</v>
      </c>
      <c r="F26" s="198"/>
      <c r="G26" s="199"/>
      <c r="H26" s="366" t="s">
        <v>104</v>
      </c>
      <c r="I26" s="366" t="s">
        <v>104</v>
      </c>
      <c r="J26" s="366" t="s">
        <v>104</v>
      </c>
      <c r="K26" s="366" t="s">
        <v>106</v>
      </c>
      <c r="L26" s="367" t="s">
        <v>105</v>
      </c>
      <c r="M26" s="367" t="s">
        <v>105</v>
      </c>
      <c r="N26" s="25" t="s">
        <v>105</v>
      </c>
      <c r="O26" s="25" t="s">
        <v>105</v>
      </c>
      <c r="P26" s="25" t="s">
        <v>105</v>
      </c>
      <c r="Q26" s="25" t="s">
        <v>105</v>
      </c>
      <c r="R26" s="32" t="s">
        <v>105</v>
      </c>
      <c r="S26" s="1"/>
      <c r="T26" s="367" t="s">
        <v>104</v>
      </c>
      <c r="U26" s="367" t="s">
        <v>104</v>
      </c>
      <c r="V26" s="367" t="s">
        <v>106</v>
      </c>
      <c r="W26" s="367" t="s">
        <v>106</v>
      </c>
      <c r="X26" s="367" t="s">
        <v>106</v>
      </c>
      <c r="Y26" s="371" t="s">
        <v>105</v>
      </c>
      <c r="Z26" s="371" t="s">
        <v>105</v>
      </c>
      <c r="AA26" s="371" t="s">
        <v>105</v>
      </c>
      <c r="AB26" s="371" t="s">
        <v>105</v>
      </c>
      <c r="AC26" s="371" t="s">
        <v>105</v>
      </c>
      <c r="AD26" s="8"/>
      <c r="AE26" s="8"/>
      <c r="AF26" s="27" t="str">
        <f t="shared" si="0"/>
        <v>On Target</v>
      </c>
      <c r="AG26" s="27" t="str">
        <f t="shared" si="1"/>
        <v>On Target</v>
      </c>
      <c r="AH26" s="27" t="str">
        <f t="shared" si="2"/>
        <v>On Target</v>
      </c>
      <c r="AI26" s="27" t="str">
        <f t="shared" si="3"/>
        <v/>
      </c>
      <c r="AJ26" s="27" t="str">
        <f t="shared" si="4"/>
        <v/>
      </c>
      <c r="AK26" s="27" t="str">
        <f t="shared" si="5"/>
        <v/>
      </c>
      <c r="AL26" s="27" t="str">
        <f t="shared" si="6"/>
        <v/>
      </c>
      <c r="AM26" s="27" t="str">
        <f t="shared" si="7"/>
        <v/>
      </c>
      <c r="AN26" s="27" t="str">
        <f t="shared" si="8"/>
        <v/>
      </c>
      <c r="AO26" s="27" t="str">
        <f t="shared" si="9"/>
        <v/>
      </c>
      <c r="AP26" s="1"/>
      <c r="AQ26" s="28"/>
      <c r="AR26" s="29" t="s">
        <v>154</v>
      </c>
      <c r="AS26" s="30" t="str">
        <f t="shared" si="10"/>
        <v>≥80</v>
      </c>
      <c r="AT26" s="50">
        <f>VALUE(IF(AS26="---","",VLOOKUP(AS26,List16783456791023121314151617234567[],2,FALSE)))</f>
        <v>1</v>
      </c>
      <c r="AU26" s="1" t="str">
        <f t="shared" si="11"/>
        <v>≥80</v>
      </c>
      <c r="AV26" s="1">
        <f>VALUE(IF(AU26="---","",VLOOKUP(AU26,List16783456791023121314151617234567[],2,FALSE)))</f>
        <v>1</v>
      </c>
      <c r="AW26" s="1" t="str">
        <f t="shared" si="13"/>
        <v>On Target</v>
      </c>
      <c r="AX26" s="1" t="str">
        <f t="shared" si="12"/>
        <v>Actual Year 3</v>
      </c>
      <c r="AY26" s="1"/>
      <c r="AZ26" s="1"/>
      <c r="BA26" s="1"/>
      <c r="BB26" s="1"/>
      <c r="BC26" s="1"/>
      <c r="BD26" s="29" t="s">
        <v>154</v>
      </c>
      <c r="BE26" s="161">
        <f>IF(H26="---","",VLOOKUP(H26,List16783456791023121314151617234567[],2,FALSE))</f>
        <v>0.5</v>
      </c>
      <c r="BF26" s="161">
        <f>IF(I26="---","",VLOOKUP(I26,List16783456791023121314151617234567[],2,FALSE))</f>
        <v>0.5</v>
      </c>
      <c r="BG26" s="161">
        <f>IF(J26="---","",VLOOKUP(J26,List16783456791023121314151617234567[],2,FALSE))</f>
        <v>0.5</v>
      </c>
      <c r="BH26" s="161">
        <f>IF(K26="---","",VLOOKUP(K26,List16783456791023121314151617234567[],2,FALSE))</f>
        <v>1</v>
      </c>
      <c r="BI26" s="161" t="str">
        <f>IF(L26="---","",VLOOKUP(L26,List16783456791023121314151617234567[],2,FALSE))</f>
        <v/>
      </c>
      <c r="BJ26" s="161" t="str">
        <f>IF(M26="---","",VLOOKUP(M26,List16783456791023121314151617234567[],2,FALSE))</f>
        <v/>
      </c>
      <c r="BK26" s="161" t="str">
        <f>IF(N26="---","",VLOOKUP(N26,List16783456791023121314151617234567[],2,FALSE))</f>
        <v/>
      </c>
      <c r="BL26" s="161" t="str">
        <f>IF(O26="---","",VLOOKUP(O26,List16783456791023121314151617234567[],2,FALSE))</f>
        <v/>
      </c>
      <c r="BM26" s="161" t="str">
        <f>IF(P26="---","",VLOOKUP(P26,List16783456791023121314151617234567[],2,FALSE))</f>
        <v/>
      </c>
      <c r="BN26" s="161" t="str">
        <f>IF(Q26="---","",VLOOKUP(Q26,List16783456791023121314151617234567[],2,FALSE))</f>
        <v/>
      </c>
      <c r="BO26" s="161" t="str">
        <f>IF(R26="---","",VLOOKUP(R26,List16783456791023121314151617234567[],2,FALSE))</f>
        <v/>
      </c>
      <c r="BP26" s="29" t="s">
        <v>154</v>
      </c>
      <c r="BQ26" s="161">
        <f>IF(T26="---","",VLOOKUP(T26,List16783456791023121314151617234567[],2,FALSE))</f>
        <v>0.5</v>
      </c>
      <c r="BR26" s="161">
        <f>IF(U26="---","",VLOOKUP(U26,List16783456791023121314151617234567[],2,FALSE))</f>
        <v>0.5</v>
      </c>
      <c r="BS26" s="161">
        <f>IF(V26="---","",VLOOKUP(V26,List16783456791023121314151617234567[],2,FALSE))</f>
        <v>1</v>
      </c>
      <c r="BT26" s="161">
        <f>IF(W26="---","",VLOOKUP(W26,List16783456791023121314151617234567[],2,FALSE))</f>
        <v>1</v>
      </c>
      <c r="BU26" s="161">
        <f>IF(X26="---","",VLOOKUP(X26,List16783456791023121314151617234567[],2,FALSE))</f>
        <v>1</v>
      </c>
      <c r="BV26" s="161" t="str">
        <f>IF(Y26="---","",VLOOKUP(Y26,List16783456791023121314151617234567[],2,FALSE))</f>
        <v/>
      </c>
      <c r="BW26" s="161" t="str">
        <f>IF(Z26="---","",VLOOKUP(Z26,List16783456791023121314151617234567[],2,FALSE))</f>
        <v/>
      </c>
      <c r="BX26" s="161" t="str">
        <f>IF(AA26="---","",VLOOKUP(AA26,List16783456791023121314151617234567[],2,FALSE))</f>
        <v/>
      </c>
      <c r="BY26" s="161" t="str">
        <f>IF(AB26="---","",VLOOKUP(AB26,List16783456791023121314151617234567[],2,FALSE))</f>
        <v/>
      </c>
      <c r="BZ26" s="161" t="str">
        <f>IF(AC26="---","",VLOOKUP(AC26,List16783456791023121314151617234567[],2,FALSE))</f>
        <v/>
      </c>
      <c r="CA26" s="8"/>
      <c r="CB26" s="1"/>
      <c r="CC26" s="8"/>
      <c r="CD26" s="1"/>
      <c r="CE26" s="8"/>
      <c r="CF26" s="1"/>
      <c r="CG26" s="8"/>
      <c r="CH26" s="1"/>
    </row>
    <row r="27" spans="2:86" s="211" customFormat="1" ht="13.9" customHeight="1" thickBot="1">
      <c r="B27" s="283"/>
      <c r="C27" s="289" t="s">
        <v>155</v>
      </c>
      <c r="D27" s="290"/>
      <c r="E27" s="198" t="s">
        <v>227</v>
      </c>
      <c r="F27" s="198"/>
      <c r="G27" s="199"/>
      <c r="H27" s="366" t="s">
        <v>112</v>
      </c>
      <c r="I27" s="366" t="s">
        <v>112</v>
      </c>
      <c r="J27" s="366" t="s">
        <v>104</v>
      </c>
      <c r="K27" s="366" t="s">
        <v>104</v>
      </c>
      <c r="L27" s="367" t="s">
        <v>105</v>
      </c>
      <c r="M27" s="367" t="s">
        <v>105</v>
      </c>
      <c r="N27" s="25" t="s">
        <v>105</v>
      </c>
      <c r="O27" s="25" t="s">
        <v>105</v>
      </c>
      <c r="P27" s="25" t="s">
        <v>105</v>
      </c>
      <c r="Q27" s="25" t="s">
        <v>105</v>
      </c>
      <c r="R27" s="32" t="s">
        <v>105</v>
      </c>
      <c r="S27" s="1"/>
      <c r="T27" s="367" t="s">
        <v>112</v>
      </c>
      <c r="U27" s="367" t="s">
        <v>104</v>
      </c>
      <c r="V27" s="367" t="s">
        <v>104</v>
      </c>
      <c r="W27" s="367" t="s">
        <v>104</v>
      </c>
      <c r="X27" s="367" t="s">
        <v>104</v>
      </c>
      <c r="Y27" s="371" t="s">
        <v>105</v>
      </c>
      <c r="Z27" s="371" t="s">
        <v>105</v>
      </c>
      <c r="AA27" s="371" t="s">
        <v>105</v>
      </c>
      <c r="AB27" s="371" t="s">
        <v>105</v>
      </c>
      <c r="AC27" s="371" t="s">
        <v>105</v>
      </c>
      <c r="AD27" s="8"/>
      <c r="AE27" s="8"/>
      <c r="AF27" s="27" t="str">
        <f t="shared" si="0"/>
        <v>On Target</v>
      </c>
      <c r="AG27" s="27" t="str">
        <f t="shared" si="1"/>
        <v>On Target</v>
      </c>
      <c r="AH27" s="27" t="str">
        <f t="shared" si="2"/>
        <v>On Target</v>
      </c>
      <c r="AI27" s="27" t="str">
        <f t="shared" si="3"/>
        <v/>
      </c>
      <c r="AJ27" s="27" t="str">
        <f t="shared" si="4"/>
        <v/>
      </c>
      <c r="AK27" s="27" t="str">
        <f t="shared" si="5"/>
        <v/>
      </c>
      <c r="AL27" s="27" t="str">
        <f t="shared" si="6"/>
        <v/>
      </c>
      <c r="AM27" s="27" t="str">
        <f t="shared" si="7"/>
        <v/>
      </c>
      <c r="AN27" s="27" t="str">
        <f t="shared" si="8"/>
        <v/>
      </c>
      <c r="AO27" s="27" t="str">
        <f t="shared" si="9"/>
        <v/>
      </c>
      <c r="AP27" s="1"/>
      <c r="AQ27" s="28"/>
      <c r="AR27" s="29" t="s">
        <v>157</v>
      </c>
      <c r="AS27" s="30" t="str">
        <f t="shared" si="10"/>
        <v>60-79</v>
      </c>
      <c r="AT27" s="50">
        <f>VALUE(IF(AS27="---","",VLOOKUP(AS27,List16783456791023121314151617234567[],2,FALSE)))</f>
        <v>0.5</v>
      </c>
      <c r="AU27" s="1" t="str">
        <f t="shared" si="11"/>
        <v>60-79</v>
      </c>
      <c r="AV27" s="1">
        <f>VALUE(IF(AU27="---","",VLOOKUP(AU27,List16783456791023121314151617234567[],2,FALSE)))</f>
        <v>0.5</v>
      </c>
      <c r="AW27" s="1" t="str">
        <f t="shared" si="13"/>
        <v>On Target</v>
      </c>
      <c r="AX27" s="1" t="str">
        <f t="shared" si="12"/>
        <v>Actual Year 3</v>
      </c>
      <c r="AY27" s="1"/>
      <c r="AZ27" s="1"/>
      <c r="BA27" s="1"/>
      <c r="BB27" s="1"/>
      <c r="BC27" s="1"/>
      <c r="BD27" s="29" t="s">
        <v>157</v>
      </c>
      <c r="BE27" s="161">
        <f>IF(H27="---","",VLOOKUP(H27,List16783456791023121314151617234567[],2,FALSE))</f>
        <v>0</v>
      </c>
      <c r="BF27" s="161">
        <f>IF(I27="---","",VLOOKUP(I27,List16783456791023121314151617234567[],2,FALSE))</f>
        <v>0</v>
      </c>
      <c r="BG27" s="161">
        <f>IF(J27="---","",VLOOKUP(J27,List16783456791023121314151617234567[],2,FALSE))</f>
        <v>0.5</v>
      </c>
      <c r="BH27" s="161">
        <f>IF(K27="---","",VLOOKUP(K27,List16783456791023121314151617234567[],2,FALSE))</f>
        <v>0.5</v>
      </c>
      <c r="BI27" s="161" t="str">
        <f>IF(L27="---","",VLOOKUP(L27,List16783456791023121314151617234567[],2,FALSE))</f>
        <v/>
      </c>
      <c r="BJ27" s="161" t="str">
        <f>IF(M27="---","",VLOOKUP(M27,List16783456791023121314151617234567[],2,FALSE))</f>
        <v/>
      </c>
      <c r="BK27" s="161" t="str">
        <f>IF(N27="---","",VLOOKUP(N27,List16783456791023121314151617234567[],2,FALSE))</f>
        <v/>
      </c>
      <c r="BL27" s="161" t="str">
        <f>IF(O27="---","",VLOOKUP(O27,List16783456791023121314151617234567[],2,FALSE))</f>
        <v/>
      </c>
      <c r="BM27" s="161" t="str">
        <f>IF(P27="---","",VLOOKUP(P27,List16783456791023121314151617234567[],2,FALSE))</f>
        <v/>
      </c>
      <c r="BN27" s="161" t="str">
        <f>IF(Q27="---","",VLOOKUP(Q27,List16783456791023121314151617234567[],2,FALSE))</f>
        <v/>
      </c>
      <c r="BO27" s="161" t="str">
        <f>IF(R27="---","",VLOOKUP(R27,List16783456791023121314151617234567[],2,FALSE))</f>
        <v/>
      </c>
      <c r="BP27" s="29" t="s">
        <v>157</v>
      </c>
      <c r="BQ27" s="161">
        <f>IF(T27="---","",VLOOKUP(T27,List16783456791023121314151617234567[],2,FALSE))</f>
        <v>0</v>
      </c>
      <c r="BR27" s="161">
        <f>IF(U27="---","",VLOOKUP(U27,List16783456791023121314151617234567[],2,FALSE))</f>
        <v>0.5</v>
      </c>
      <c r="BS27" s="161">
        <f>IF(V27="---","",VLOOKUP(V27,List16783456791023121314151617234567[],2,FALSE))</f>
        <v>0.5</v>
      </c>
      <c r="BT27" s="161">
        <f>IF(W27="---","",VLOOKUP(W27,List16783456791023121314151617234567[],2,FALSE))</f>
        <v>0.5</v>
      </c>
      <c r="BU27" s="161">
        <f>IF(X27="---","",VLOOKUP(X27,List16783456791023121314151617234567[],2,FALSE))</f>
        <v>0.5</v>
      </c>
      <c r="BV27" s="161" t="str">
        <f>IF(Y27="---","",VLOOKUP(Y27,List16783456791023121314151617234567[],2,FALSE))</f>
        <v/>
      </c>
      <c r="BW27" s="161" t="str">
        <f>IF(Z27="---","",VLOOKUP(Z27,List16783456791023121314151617234567[],2,FALSE))</f>
        <v/>
      </c>
      <c r="BX27" s="161" t="str">
        <f>IF(AA27="---","",VLOOKUP(AA27,List16783456791023121314151617234567[],2,FALSE))</f>
        <v/>
      </c>
      <c r="BY27" s="161" t="str">
        <f>IF(AB27="---","",VLOOKUP(AB27,List16783456791023121314151617234567[],2,FALSE))</f>
        <v/>
      </c>
      <c r="BZ27" s="161" t="str">
        <f>IF(AC27="---","",VLOOKUP(AC27,List16783456791023121314151617234567[],2,FALSE))</f>
        <v/>
      </c>
      <c r="CA27" s="8"/>
      <c r="CB27" s="1"/>
      <c r="CC27" s="8"/>
      <c r="CD27" s="1"/>
      <c r="CE27" s="8"/>
      <c r="CF27" s="1"/>
      <c r="CG27" s="8"/>
      <c r="CH27" s="1"/>
    </row>
    <row r="28" spans="2:86" s="211" customFormat="1" ht="13.5" customHeight="1" thickBot="1">
      <c r="B28" s="283"/>
      <c r="C28" s="289"/>
      <c r="D28" s="290"/>
      <c r="E28" s="198" t="s">
        <v>228</v>
      </c>
      <c r="F28" s="198"/>
      <c r="G28" s="199"/>
      <c r="H28" s="366" t="s">
        <v>112</v>
      </c>
      <c r="I28" s="366" t="s">
        <v>112</v>
      </c>
      <c r="J28" s="366" t="s">
        <v>112</v>
      </c>
      <c r="K28" s="366" t="s">
        <v>104</v>
      </c>
      <c r="L28" s="367" t="s">
        <v>105</v>
      </c>
      <c r="M28" s="367" t="s">
        <v>105</v>
      </c>
      <c r="N28" s="25" t="s">
        <v>105</v>
      </c>
      <c r="O28" s="25" t="s">
        <v>105</v>
      </c>
      <c r="P28" s="25" t="s">
        <v>105</v>
      </c>
      <c r="Q28" s="25" t="s">
        <v>105</v>
      </c>
      <c r="R28" s="32" t="s">
        <v>105</v>
      </c>
      <c r="S28" s="1"/>
      <c r="T28" s="367" t="s">
        <v>112</v>
      </c>
      <c r="U28" s="367" t="s">
        <v>112</v>
      </c>
      <c r="V28" s="367" t="s">
        <v>104</v>
      </c>
      <c r="W28" s="367" t="s">
        <v>106</v>
      </c>
      <c r="X28" s="367" t="s">
        <v>106</v>
      </c>
      <c r="Y28" s="371" t="s">
        <v>105</v>
      </c>
      <c r="Z28" s="371" t="s">
        <v>105</v>
      </c>
      <c r="AA28" s="371" t="s">
        <v>105</v>
      </c>
      <c r="AB28" s="371" t="s">
        <v>105</v>
      </c>
      <c r="AC28" s="371" t="s">
        <v>105</v>
      </c>
      <c r="AD28" s="8"/>
      <c r="AE28" s="8"/>
      <c r="AF28" s="27" t="str">
        <f t="shared" si="0"/>
        <v>On Target</v>
      </c>
      <c r="AG28" s="27" t="str">
        <f t="shared" si="1"/>
        <v>On Target</v>
      </c>
      <c r="AH28" s="27" t="str">
        <f t="shared" si="2"/>
        <v>On Target</v>
      </c>
      <c r="AI28" s="27" t="str">
        <f t="shared" si="3"/>
        <v/>
      </c>
      <c r="AJ28" s="27" t="str">
        <f t="shared" si="4"/>
        <v/>
      </c>
      <c r="AK28" s="27" t="str">
        <f t="shared" si="5"/>
        <v/>
      </c>
      <c r="AL28" s="27" t="str">
        <f t="shared" si="6"/>
        <v/>
      </c>
      <c r="AM28" s="27" t="str">
        <f t="shared" si="7"/>
        <v/>
      </c>
      <c r="AN28" s="27" t="str">
        <f t="shared" si="8"/>
        <v/>
      </c>
      <c r="AO28" s="27" t="str">
        <f t="shared" si="9"/>
        <v/>
      </c>
      <c r="AP28" s="1"/>
      <c r="AQ28" s="28"/>
      <c r="AR28" s="29" t="s">
        <v>159</v>
      </c>
      <c r="AS28" s="30" t="str">
        <f t="shared" si="10"/>
        <v>60-79</v>
      </c>
      <c r="AT28" s="50">
        <f>VALUE(IF(AS28="---","",VLOOKUP(AS28,List16783456791023121314151617234567[],2,FALSE)))</f>
        <v>0.5</v>
      </c>
      <c r="AU28" s="1" t="str">
        <f t="shared" si="11"/>
        <v>60-79</v>
      </c>
      <c r="AV28" s="1">
        <f>VALUE(IF(AU28="---","",VLOOKUP(AU28,List16783456791023121314151617234567[],2,FALSE)))</f>
        <v>0.5</v>
      </c>
      <c r="AW28" s="1" t="str">
        <f t="shared" si="13"/>
        <v>On Target</v>
      </c>
      <c r="AX28" s="1" t="str">
        <f t="shared" si="12"/>
        <v>Actual Year 3</v>
      </c>
      <c r="AY28" s="1"/>
      <c r="AZ28" s="1"/>
      <c r="BA28" s="1"/>
      <c r="BB28" s="1"/>
      <c r="BC28" s="1"/>
      <c r="BD28" s="29" t="s">
        <v>159</v>
      </c>
      <c r="BE28" s="161">
        <f>IF(H28="---","",VLOOKUP(H28,List16783456791023121314151617234567[],2,FALSE))</f>
        <v>0</v>
      </c>
      <c r="BF28" s="161">
        <f>IF(I28="---","",VLOOKUP(I28,List16783456791023121314151617234567[],2,FALSE))</f>
        <v>0</v>
      </c>
      <c r="BG28" s="161">
        <f>IF(J28="---","",VLOOKUP(J28,List16783456791023121314151617234567[],2,FALSE))</f>
        <v>0</v>
      </c>
      <c r="BH28" s="161">
        <f>IF(K28="---","",VLOOKUP(K28,List16783456791023121314151617234567[],2,FALSE))</f>
        <v>0.5</v>
      </c>
      <c r="BI28" s="161" t="str">
        <f>IF(L28="---","",VLOOKUP(L28,List16783456791023121314151617234567[],2,FALSE))</f>
        <v/>
      </c>
      <c r="BJ28" s="161" t="str">
        <f>IF(M28="---","",VLOOKUP(M28,List16783456791023121314151617234567[],2,FALSE))</f>
        <v/>
      </c>
      <c r="BK28" s="161" t="str">
        <f>IF(N28="---","",VLOOKUP(N28,List16783456791023121314151617234567[],2,FALSE))</f>
        <v/>
      </c>
      <c r="BL28" s="161" t="str">
        <f>IF(O28="---","",VLOOKUP(O28,List16783456791023121314151617234567[],2,FALSE))</f>
        <v/>
      </c>
      <c r="BM28" s="161" t="str">
        <f>IF(P28="---","",VLOOKUP(P28,List16783456791023121314151617234567[],2,FALSE))</f>
        <v/>
      </c>
      <c r="BN28" s="161" t="str">
        <f>IF(Q28="---","",VLOOKUP(Q28,List16783456791023121314151617234567[],2,FALSE))</f>
        <v/>
      </c>
      <c r="BO28" s="161" t="str">
        <f>IF(R28="---","",VLOOKUP(R28,List16783456791023121314151617234567[],2,FALSE))</f>
        <v/>
      </c>
      <c r="BP28" s="29" t="s">
        <v>159</v>
      </c>
      <c r="BQ28" s="161">
        <f>IF(T28="---","",VLOOKUP(T28,List16783456791023121314151617234567[],2,FALSE))</f>
        <v>0</v>
      </c>
      <c r="BR28" s="161">
        <f>IF(U28="---","",VLOOKUP(U28,List16783456791023121314151617234567[],2,FALSE))</f>
        <v>0</v>
      </c>
      <c r="BS28" s="161">
        <f>IF(V28="---","",VLOOKUP(V28,List16783456791023121314151617234567[],2,FALSE))</f>
        <v>0.5</v>
      </c>
      <c r="BT28" s="161">
        <f>IF(W28="---","",VLOOKUP(W28,List16783456791023121314151617234567[],2,FALSE))</f>
        <v>1</v>
      </c>
      <c r="BU28" s="161">
        <f>IF(X28="---","",VLOOKUP(X28,List16783456791023121314151617234567[],2,FALSE))</f>
        <v>1</v>
      </c>
      <c r="BV28" s="161" t="str">
        <f>IF(Y28="---","",VLOOKUP(Y28,List16783456791023121314151617234567[],2,FALSE))</f>
        <v/>
      </c>
      <c r="BW28" s="161" t="str">
        <f>IF(Z28="---","",VLOOKUP(Z28,List16783456791023121314151617234567[],2,FALSE))</f>
        <v/>
      </c>
      <c r="BX28" s="161" t="str">
        <f>IF(AA28="---","",VLOOKUP(AA28,List16783456791023121314151617234567[],2,FALSE))</f>
        <v/>
      </c>
      <c r="BY28" s="161" t="str">
        <f>IF(AB28="---","",VLOOKUP(AB28,List16783456791023121314151617234567[],2,FALSE))</f>
        <v/>
      </c>
      <c r="BZ28" s="161" t="str">
        <f>IF(AC28="---","",VLOOKUP(AC28,List16783456791023121314151617234567[],2,FALSE))</f>
        <v/>
      </c>
      <c r="CA28" s="8"/>
      <c r="CB28" s="1"/>
      <c r="CC28" s="8"/>
      <c r="CD28" s="1"/>
      <c r="CE28" s="8"/>
      <c r="CF28" s="1"/>
      <c r="CG28" s="8"/>
      <c r="CH28" s="1"/>
    </row>
    <row r="29" spans="2:86" s="211" customFormat="1" ht="13.5" customHeight="1" thickBot="1">
      <c r="B29" s="283"/>
      <c r="C29" s="289"/>
      <c r="D29" s="290"/>
      <c r="E29" s="198" t="s">
        <v>160</v>
      </c>
      <c r="F29" s="198"/>
      <c r="G29" s="199"/>
      <c r="H29" s="366" t="s">
        <v>112</v>
      </c>
      <c r="I29" s="366" t="s">
        <v>112</v>
      </c>
      <c r="J29" s="366" t="s">
        <v>104</v>
      </c>
      <c r="K29" s="366" t="s">
        <v>104</v>
      </c>
      <c r="L29" s="367" t="s">
        <v>105</v>
      </c>
      <c r="M29" s="367" t="s">
        <v>105</v>
      </c>
      <c r="N29" s="25" t="s">
        <v>105</v>
      </c>
      <c r="O29" s="25" t="s">
        <v>105</v>
      </c>
      <c r="P29" s="25" t="s">
        <v>105</v>
      </c>
      <c r="Q29" s="25" t="s">
        <v>105</v>
      </c>
      <c r="R29" s="32" t="s">
        <v>105</v>
      </c>
      <c r="S29" s="1"/>
      <c r="T29" s="367" t="s">
        <v>112</v>
      </c>
      <c r="U29" s="367" t="s">
        <v>104</v>
      </c>
      <c r="V29" s="367" t="s">
        <v>104</v>
      </c>
      <c r="W29" s="367" t="s">
        <v>104</v>
      </c>
      <c r="X29" s="367" t="s">
        <v>106</v>
      </c>
      <c r="Y29" s="371" t="s">
        <v>105</v>
      </c>
      <c r="Z29" s="371" t="s">
        <v>105</v>
      </c>
      <c r="AA29" s="371" t="s">
        <v>105</v>
      </c>
      <c r="AB29" s="371" t="s">
        <v>105</v>
      </c>
      <c r="AC29" s="371" t="s">
        <v>105</v>
      </c>
      <c r="AD29" s="8"/>
      <c r="AE29" s="8"/>
      <c r="AF29" s="27" t="str">
        <f t="shared" si="0"/>
        <v>On Target</v>
      </c>
      <c r="AG29" s="27" t="str">
        <f t="shared" si="1"/>
        <v>On Target</v>
      </c>
      <c r="AH29" s="27" t="str">
        <f t="shared" si="2"/>
        <v>On Target</v>
      </c>
      <c r="AI29" s="27" t="str">
        <f t="shared" si="3"/>
        <v/>
      </c>
      <c r="AJ29" s="27" t="str">
        <f t="shared" si="4"/>
        <v/>
      </c>
      <c r="AK29" s="27" t="str">
        <f t="shared" si="5"/>
        <v/>
      </c>
      <c r="AL29" s="27" t="str">
        <f t="shared" si="6"/>
        <v/>
      </c>
      <c r="AM29" s="27" t="str">
        <f t="shared" si="7"/>
        <v/>
      </c>
      <c r="AN29" s="27" t="str">
        <f t="shared" si="8"/>
        <v/>
      </c>
      <c r="AO29" s="27" t="str">
        <f t="shared" si="9"/>
        <v/>
      </c>
      <c r="AP29" s="1"/>
      <c r="AQ29" s="28"/>
      <c r="AR29" s="29" t="s">
        <v>161</v>
      </c>
      <c r="AS29" s="30" t="str">
        <f t="shared" si="10"/>
        <v>60-79</v>
      </c>
      <c r="AT29" s="50">
        <f>VALUE(IF(AS29="---","",VLOOKUP(AS29,List16783456791023121314151617234567[],2,FALSE)))</f>
        <v>0.5</v>
      </c>
      <c r="AU29" s="1" t="str">
        <f t="shared" si="11"/>
        <v>60-79</v>
      </c>
      <c r="AV29" s="1">
        <f>VALUE(IF(AU29="---","",VLOOKUP(AU29,List16783456791023121314151617234567[],2,FALSE)))</f>
        <v>0.5</v>
      </c>
      <c r="AW29" s="1" t="str">
        <f t="shared" si="13"/>
        <v>On Target</v>
      </c>
      <c r="AX29" s="1" t="str">
        <f t="shared" si="12"/>
        <v>Actual Year 3</v>
      </c>
      <c r="AY29" s="1"/>
      <c r="AZ29" s="1"/>
      <c r="BA29" s="1"/>
      <c r="BB29" s="1"/>
      <c r="BC29" s="1"/>
      <c r="BD29" s="29" t="s">
        <v>161</v>
      </c>
      <c r="BE29" s="161">
        <f>IF(H29="---","",VLOOKUP(H29,List16783456791023121314151617234567[],2,FALSE))</f>
        <v>0</v>
      </c>
      <c r="BF29" s="161">
        <f>IF(I29="---","",VLOOKUP(I29,List16783456791023121314151617234567[],2,FALSE))</f>
        <v>0</v>
      </c>
      <c r="BG29" s="161">
        <f>IF(J29="---","",VLOOKUP(J29,List16783456791023121314151617234567[],2,FALSE))</f>
        <v>0.5</v>
      </c>
      <c r="BH29" s="161">
        <f>IF(K29="---","",VLOOKUP(K29,List16783456791023121314151617234567[],2,FALSE))</f>
        <v>0.5</v>
      </c>
      <c r="BI29" s="161" t="str">
        <f>IF(L29="---","",VLOOKUP(L29,List16783456791023121314151617234567[],2,FALSE))</f>
        <v/>
      </c>
      <c r="BJ29" s="161" t="str">
        <f>IF(M29="---","",VLOOKUP(M29,List16783456791023121314151617234567[],2,FALSE))</f>
        <v/>
      </c>
      <c r="BK29" s="161" t="str">
        <f>IF(N29="---","",VLOOKUP(N29,List16783456791023121314151617234567[],2,FALSE))</f>
        <v/>
      </c>
      <c r="BL29" s="161" t="str">
        <f>IF(O29="---","",VLOOKUP(O29,List16783456791023121314151617234567[],2,FALSE))</f>
        <v/>
      </c>
      <c r="BM29" s="161" t="str">
        <f>IF(P29="---","",VLOOKUP(P29,List16783456791023121314151617234567[],2,FALSE))</f>
        <v/>
      </c>
      <c r="BN29" s="161" t="str">
        <f>IF(Q29="---","",VLOOKUP(Q29,List16783456791023121314151617234567[],2,FALSE))</f>
        <v/>
      </c>
      <c r="BO29" s="161" t="str">
        <f>IF(R29="---","",VLOOKUP(R29,List16783456791023121314151617234567[],2,FALSE))</f>
        <v/>
      </c>
      <c r="BP29" s="29" t="s">
        <v>161</v>
      </c>
      <c r="BQ29" s="161">
        <f>IF(T29="---","",VLOOKUP(T29,List16783456791023121314151617234567[],2,FALSE))</f>
        <v>0</v>
      </c>
      <c r="BR29" s="161">
        <f>IF(U29="---","",VLOOKUP(U29,List16783456791023121314151617234567[],2,FALSE))</f>
        <v>0.5</v>
      </c>
      <c r="BS29" s="161">
        <f>IF(V29="---","",VLOOKUP(V29,List16783456791023121314151617234567[],2,FALSE))</f>
        <v>0.5</v>
      </c>
      <c r="BT29" s="161">
        <f>IF(W29="---","",VLOOKUP(W29,List16783456791023121314151617234567[],2,FALSE))</f>
        <v>0.5</v>
      </c>
      <c r="BU29" s="161">
        <f>IF(X29="---","",VLOOKUP(X29,List16783456791023121314151617234567[],2,FALSE))</f>
        <v>1</v>
      </c>
      <c r="BV29" s="161" t="str">
        <f>IF(Y29="---","",VLOOKUP(Y29,List16783456791023121314151617234567[],2,FALSE))</f>
        <v/>
      </c>
      <c r="BW29" s="161" t="str">
        <f>IF(Z29="---","",VLOOKUP(Z29,List16783456791023121314151617234567[],2,FALSE))</f>
        <v/>
      </c>
      <c r="BX29" s="161" t="str">
        <f>IF(AA29="---","",VLOOKUP(AA29,List16783456791023121314151617234567[],2,FALSE))</f>
        <v/>
      </c>
      <c r="BY29" s="161" t="str">
        <f>IF(AB29="---","",VLOOKUP(AB29,List16783456791023121314151617234567[],2,FALSE))</f>
        <v/>
      </c>
      <c r="BZ29" s="161" t="str">
        <f>IF(AC29="---","",VLOOKUP(AC29,List16783456791023121314151617234567[],2,FALSE))</f>
        <v/>
      </c>
      <c r="CA29" s="8"/>
      <c r="CB29" s="1"/>
      <c r="CC29" s="8"/>
      <c r="CD29" s="1"/>
      <c r="CE29" s="8"/>
      <c r="CF29" s="1"/>
      <c r="CG29" s="8"/>
      <c r="CH29" s="1"/>
    </row>
    <row r="30" spans="2:86" s="211" customFormat="1" ht="13.5" customHeight="1" thickBot="1">
      <c r="B30" s="284"/>
      <c r="C30" s="289"/>
      <c r="D30" s="290"/>
      <c r="E30" s="198" t="s">
        <v>239</v>
      </c>
      <c r="F30" s="198"/>
      <c r="G30" s="199"/>
      <c r="H30" s="366" t="s">
        <v>112</v>
      </c>
      <c r="I30" s="366" t="s">
        <v>112</v>
      </c>
      <c r="J30" s="366" t="s">
        <v>112</v>
      </c>
      <c r="K30" s="366" t="s">
        <v>104</v>
      </c>
      <c r="L30" s="376" t="s">
        <v>105</v>
      </c>
      <c r="M30" s="376" t="s">
        <v>105</v>
      </c>
      <c r="N30" s="36" t="s">
        <v>105</v>
      </c>
      <c r="O30" s="36" t="s">
        <v>105</v>
      </c>
      <c r="P30" s="36" t="s">
        <v>105</v>
      </c>
      <c r="Q30" s="36" t="s">
        <v>105</v>
      </c>
      <c r="R30" s="37" t="s">
        <v>105</v>
      </c>
      <c r="S30" s="1"/>
      <c r="T30" s="367" t="s">
        <v>112</v>
      </c>
      <c r="U30" s="367" t="s">
        <v>112</v>
      </c>
      <c r="V30" s="367" t="s">
        <v>104</v>
      </c>
      <c r="W30" s="367" t="s">
        <v>104</v>
      </c>
      <c r="X30" s="367" t="s">
        <v>104</v>
      </c>
      <c r="Y30" s="371" t="s">
        <v>105</v>
      </c>
      <c r="Z30" s="371" t="s">
        <v>105</v>
      </c>
      <c r="AA30" s="371" t="s">
        <v>105</v>
      </c>
      <c r="AB30" s="371" t="s">
        <v>105</v>
      </c>
      <c r="AC30" s="371" t="s">
        <v>105</v>
      </c>
      <c r="AD30" s="8"/>
      <c r="AE30" s="8"/>
      <c r="AF30" s="27" t="str">
        <f t="shared" si="0"/>
        <v>On Target</v>
      </c>
      <c r="AG30" s="27" t="str">
        <f t="shared" si="1"/>
        <v>On Target</v>
      </c>
      <c r="AH30" s="27" t="str">
        <f t="shared" si="2"/>
        <v>On Target</v>
      </c>
      <c r="AI30" s="27" t="str">
        <f t="shared" si="3"/>
        <v/>
      </c>
      <c r="AJ30" s="27" t="str">
        <f t="shared" si="4"/>
        <v/>
      </c>
      <c r="AK30" s="27" t="str">
        <f t="shared" si="5"/>
        <v/>
      </c>
      <c r="AL30" s="27" t="str">
        <f t="shared" si="6"/>
        <v/>
      </c>
      <c r="AM30" s="27" t="str">
        <f t="shared" si="7"/>
        <v/>
      </c>
      <c r="AN30" s="27" t="str">
        <f t="shared" si="8"/>
        <v/>
      </c>
      <c r="AO30" s="27" t="str">
        <f t="shared" si="9"/>
        <v/>
      </c>
      <c r="AP30" s="1"/>
      <c r="AQ30" s="28"/>
      <c r="AR30" s="29" t="s">
        <v>163</v>
      </c>
      <c r="AS30" s="30" t="str">
        <f t="shared" si="10"/>
        <v>60-79</v>
      </c>
      <c r="AT30" s="50">
        <f>VALUE(IF(AS30="---","",VLOOKUP(AS30,List16783456791023121314151617234567[],2,FALSE)))</f>
        <v>0.5</v>
      </c>
      <c r="AU30" s="1" t="str">
        <f t="shared" si="11"/>
        <v>60-79</v>
      </c>
      <c r="AV30" s="1">
        <f>VALUE(IF(AU30="---","",VLOOKUP(AU30,List16783456791023121314151617234567[],2,FALSE)))</f>
        <v>0.5</v>
      </c>
      <c r="AW30" s="1" t="str">
        <f t="shared" si="13"/>
        <v>On Target</v>
      </c>
      <c r="AX30" s="1" t="str">
        <f t="shared" si="12"/>
        <v>Actual Year 3</v>
      </c>
      <c r="AY30" s="1"/>
      <c r="AZ30" s="1"/>
      <c r="BA30" s="1"/>
      <c r="BB30" s="1"/>
      <c r="BC30" s="1"/>
      <c r="BD30" s="29" t="s">
        <v>163</v>
      </c>
      <c r="BE30" s="161">
        <f>IF(H30="---","",VLOOKUP(H30,List16783456791023121314151617234567[],2,FALSE))</f>
        <v>0</v>
      </c>
      <c r="BF30" s="161">
        <f>IF(I30="---","",VLOOKUP(I30,List16783456791023121314151617234567[],2,FALSE))</f>
        <v>0</v>
      </c>
      <c r="BG30" s="161">
        <f>IF(J30="---","",VLOOKUP(J30,List16783456791023121314151617234567[],2,FALSE))</f>
        <v>0</v>
      </c>
      <c r="BH30" s="161">
        <f>IF(K30="---","",VLOOKUP(K30,List16783456791023121314151617234567[],2,FALSE))</f>
        <v>0.5</v>
      </c>
      <c r="BI30" s="161" t="str">
        <f>IF(L30="---","",VLOOKUP(L30,List16783456791023121314151617234567[],2,FALSE))</f>
        <v/>
      </c>
      <c r="BJ30" s="161" t="str">
        <f>IF(M30="---","",VLOOKUP(M30,List16783456791023121314151617234567[],2,FALSE))</f>
        <v/>
      </c>
      <c r="BK30" s="161" t="str">
        <f>IF(N30="---","",VLOOKUP(N30,List16783456791023121314151617234567[],2,FALSE))</f>
        <v/>
      </c>
      <c r="BL30" s="161" t="str">
        <f>IF(O30="---","",VLOOKUP(O30,List16783456791023121314151617234567[],2,FALSE))</f>
        <v/>
      </c>
      <c r="BM30" s="161" t="str">
        <f>IF(P30="---","",VLOOKUP(P30,List16783456791023121314151617234567[],2,FALSE))</f>
        <v/>
      </c>
      <c r="BN30" s="161" t="str">
        <f>IF(Q30="---","",VLOOKUP(Q30,List16783456791023121314151617234567[],2,FALSE))</f>
        <v/>
      </c>
      <c r="BO30" s="161" t="str">
        <f>IF(R30="---","",VLOOKUP(R30,List16783456791023121314151617234567[],2,FALSE))</f>
        <v/>
      </c>
      <c r="BP30" s="29" t="s">
        <v>163</v>
      </c>
      <c r="BQ30" s="161">
        <f>IF(T30="---","",VLOOKUP(T30,List16783456791023121314151617234567[],2,FALSE))</f>
        <v>0</v>
      </c>
      <c r="BR30" s="161">
        <f>IF(U30="---","",VLOOKUP(U30,List16783456791023121314151617234567[],2,FALSE))</f>
        <v>0</v>
      </c>
      <c r="BS30" s="161">
        <f>IF(V30="---","",VLOOKUP(V30,List16783456791023121314151617234567[],2,FALSE))</f>
        <v>0.5</v>
      </c>
      <c r="BT30" s="161">
        <f>IF(W30="---","",VLOOKUP(W30,List16783456791023121314151617234567[],2,FALSE))</f>
        <v>0.5</v>
      </c>
      <c r="BU30" s="161">
        <f>IF(X30="---","",VLOOKUP(X30,List16783456791023121314151617234567[],2,FALSE))</f>
        <v>0.5</v>
      </c>
      <c r="BV30" s="161" t="str">
        <f>IF(Y30="---","",VLOOKUP(Y30,List16783456791023121314151617234567[],2,FALSE))</f>
        <v/>
      </c>
      <c r="BW30" s="161" t="str">
        <f>IF(Z30="---","",VLOOKUP(Z30,List16783456791023121314151617234567[],2,FALSE))</f>
        <v/>
      </c>
      <c r="BX30" s="161" t="str">
        <f>IF(AA30="---","",VLOOKUP(AA30,List16783456791023121314151617234567[],2,FALSE))</f>
        <v/>
      </c>
      <c r="BY30" s="161" t="str">
        <f>IF(AB30="---","",VLOOKUP(AB30,List16783456791023121314151617234567[],2,FALSE))</f>
        <v/>
      </c>
      <c r="BZ30" s="161" t="str">
        <f>IF(AC30="---","",VLOOKUP(AC30,List16783456791023121314151617234567[],2,FALSE))</f>
        <v/>
      </c>
      <c r="CA30" s="8"/>
      <c r="CB30" s="1"/>
      <c r="CC30" s="8"/>
      <c r="CD30" s="1"/>
      <c r="CE30" s="8"/>
      <c r="CF30" s="1"/>
      <c r="CG30" s="8"/>
      <c r="CH30" s="1"/>
    </row>
    <row r="31" spans="2:86" s="211" customFormat="1" ht="13.5" customHeight="1" thickBot="1">
      <c r="B31" s="276" t="s">
        <v>164</v>
      </c>
      <c r="C31" s="277"/>
      <c r="D31" s="277"/>
      <c r="E31" s="277"/>
      <c r="F31" s="277"/>
      <c r="G31" s="278"/>
      <c r="H31" s="38">
        <f>COUNTIF(Year0Range,AZ4)</f>
        <v>1</v>
      </c>
      <c r="I31" s="38" t="str">
        <f>IF(COUNTIF(Year1Range,AZ4)=0,"",COUNTIF(Year1Range,AZ4))</f>
        <v/>
      </c>
      <c r="J31" s="38">
        <f>IF(COUNTIF(Year2Range,AZ4)=0,"",COUNTIF(Year2Range,AZ4))</f>
        <v>5</v>
      </c>
      <c r="K31" s="38">
        <f>IF(COUNTIF(Year3Range,AZ4)=0,"",COUNTIF(Year3Range,AZ4))</f>
        <v>11</v>
      </c>
      <c r="L31" s="38" t="str">
        <f>IF(COUNTIF(Year4Range,AZ4)=0,"",COUNTIF(Year4Range,AZ4))</f>
        <v/>
      </c>
      <c r="M31" s="38" t="str">
        <f>IF(COUNTIF(Year5Range,AZ4)=0,"",COUNTIF(Year5Range,AZ4))</f>
        <v/>
      </c>
      <c r="N31" s="38" t="str">
        <f>IF(COUNTIF(Year6Range,AZ4)=0,"",COUNTIF(Year6Range,AZ4))</f>
        <v/>
      </c>
      <c r="O31" s="38" t="str">
        <f>IF(COUNTIF(Year7Range,AZ4)=0,"",COUNTIF(Year7Range,AZ4))</f>
        <v/>
      </c>
      <c r="P31" s="38" t="str">
        <f>IF(COUNTIF(Year8Range,AZ4)=0,"",COUNTIF(Year8Range,AZ4))</f>
        <v/>
      </c>
      <c r="Q31" s="38" t="str">
        <f>IF(COUNTIF(Year9Range,AZ4)=0,"",COUNTIF(Year9Range,AZ4))</f>
        <v/>
      </c>
      <c r="R31" s="38" t="str">
        <f>IF(COUNTIF(Year10Range,AZ4)=0,"",COUNTIF(Year10Range,AZ4))</f>
        <v/>
      </c>
      <c r="S31" s="1"/>
      <c r="T31" s="38">
        <f>COUNTIF(Year1Expected,$AZ$4)</f>
        <v>0</v>
      </c>
      <c r="U31" s="38">
        <f>IF(COUNTIF(Year2Expected,$AZ$4)=0,"",COUNTIF(Year2Expected,$AZ$4))</f>
        <v>5</v>
      </c>
      <c r="V31" s="38">
        <f>IF(COUNTIF(Year3Expected,$AZ$4)=0,"",COUNTIF(Year3Expected,$AZ$4))</f>
        <v>12</v>
      </c>
      <c r="W31" s="38">
        <f>IF(COUNTIF(Year4Expected,$AZ$4)=0,"",COUNTIF(Year4Expected,$AZ$4))</f>
        <v>15</v>
      </c>
      <c r="X31" s="38">
        <f>IF(COUNTIF(Year5Expected,$AZ$4)=0,"",COUNTIF(Year5Expected,$AZ$4))</f>
        <v>18</v>
      </c>
      <c r="Y31" s="38" t="str">
        <f>IF(COUNTIF(Year6Expected,$AZ$4)=0,"",COUNTIF(Year6Expected,$AZ$4))</f>
        <v/>
      </c>
      <c r="Z31" s="38" t="str">
        <f>IF(COUNTIF(Year7Expected,$AZ$4)=0,"",COUNTIF(Year7Expected,$AZ$4))</f>
        <v/>
      </c>
      <c r="AA31" s="38" t="str">
        <f>IF(COUNTIF(Year8Expected,$AZ$4)=0,"",COUNTIF(Year8Expected,$AZ$4))</f>
        <v/>
      </c>
      <c r="AB31" s="38" t="str">
        <f>IF(COUNTIF(Year9Expected,$AZ$4)=0,"",COUNTIF(Year9Expected,$AZ$4))</f>
        <v/>
      </c>
      <c r="AC31" s="38" t="str">
        <f>IF(COUNTIF(Year10Expected,$AZ$4)=0,"",COUNTIF(Year10Expected,$AZ$4))</f>
        <v/>
      </c>
      <c r="AD31" s="8"/>
      <c r="AE31" s="8"/>
      <c r="AF31" s="1"/>
      <c r="AG31" s="1"/>
      <c r="AH31" s="1"/>
      <c r="AI31" s="1"/>
      <c r="AJ31" s="1"/>
      <c r="AK31" s="1"/>
      <c r="AL31" s="1"/>
      <c r="AM31" s="1"/>
      <c r="AN31" s="1"/>
      <c r="AO31" s="1"/>
      <c r="AP31" s="1"/>
      <c r="AQ31" s="1"/>
      <c r="AR31" s="1"/>
      <c r="AS31" s="1" t="str">
        <f>LOOKUP(2,1/(H34:R34&lt;&gt;""),H$2:R$2)</f>
        <v>Actual Year 3</v>
      </c>
      <c r="AT31" s="1"/>
      <c r="AU31" s="1" t="str">
        <f>AS31</f>
        <v>Actual Year 3</v>
      </c>
      <c r="AV31" s="1"/>
      <c r="AW31" s="1"/>
      <c r="AX31" s="1"/>
      <c r="AY31" s="1"/>
      <c r="AZ31" s="1"/>
      <c r="BA31" s="1"/>
      <c r="BB31" s="1"/>
      <c r="BC31" s="1"/>
      <c r="BD31" s="29" t="s">
        <v>165</v>
      </c>
      <c r="BE31" s="162">
        <f t="shared" ref="BE31:BO31" si="14">COUNTIF(BE3:BE30,1)</f>
        <v>1</v>
      </c>
      <c r="BF31" s="162">
        <f t="shared" si="14"/>
        <v>0</v>
      </c>
      <c r="BG31" s="162">
        <f t="shared" si="14"/>
        <v>5</v>
      </c>
      <c r="BH31" s="162">
        <f t="shared" si="14"/>
        <v>11</v>
      </c>
      <c r="BI31" s="162">
        <f t="shared" si="14"/>
        <v>0</v>
      </c>
      <c r="BJ31" s="162">
        <f t="shared" si="14"/>
        <v>0</v>
      </c>
      <c r="BK31" s="162">
        <f t="shared" si="14"/>
        <v>0</v>
      </c>
      <c r="BL31" s="162">
        <f t="shared" si="14"/>
        <v>0</v>
      </c>
      <c r="BM31" s="162">
        <f t="shared" si="14"/>
        <v>0</v>
      </c>
      <c r="BN31" s="162">
        <f t="shared" si="14"/>
        <v>0</v>
      </c>
      <c r="BO31" s="162">
        <f t="shared" si="14"/>
        <v>0</v>
      </c>
      <c r="BP31" s="29" t="s">
        <v>165</v>
      </c>
      <c r="BQ31" s="163">
        <f t="shared" ref="BQ31:BZ31" si="15">COUNTIF(BQ3:BQ30,1)</f>
        <v>0</v>
      </c>
      <c r="BR31" s="163">
        <f t="shared" si="15"/>
        <v>5</v>
      </c>
      <c r="BS31" s="163">
        <f t="shared" si="15"/>
        <v>12</v>
      </c>
      <c r="BT31" s="163">
        <f t="shared" si="15"/>
        <v>15</v>
      </c>
      <c r="BU31" s="163">
        <f t="shared" si="15"/>
        <v>18</v>
      </c>
      <c r="BV31" s="163">
        <f t="shared" si="15"/>
        <v>0</v>
      </c>
      <c r="BW31" s="163">
        <f t="shared" si="15"/>
        <v>0</v>
      </c>
      <c r="BX31" s="163">
        <f t="shared" si="15"/>
        <v>0</v>
      </c>
      <c r="BY31" s="163">
        <f t="shared" si="15"/>
        <v>0</v>
      </c>
      <c r="BZ31" s="163">
        <f t="shared" si="15"/>
        <v>0</v>
      </c>
      <c r="CA31" s="8"/>
      <c r="CB31" s="1"/>
      <c r="CC31" s="8"/>
      <c r="CD31" s="1"/>
      <c r="CE31" s="8"/>
      <c r="CF31" s="1"/>
      <c r="CG31" s="8"/>
      <c r="CH31" s="1"/>
    </row>
    <row r="32" spans="2:86" s="211" customFormat="1" ht="13.5" customHeight="1" thickBot="1">
      <c r="B32" s="276" t="s">
        <v>166</v>
      </c>
      <c r="C32" s="277"/>
      <c r="D32" s="277"/>
      <c r="E32" s="277"/>
      <c r="F32" s="277"/>
      <c r="G32" s="278"/>
      <c r="H32" s="38">
        <f>COUNTIF(Year0Range,AZ5)</f>
        <v>17</v>
      </c>
      <c r="I32" s="39">
        <f>IF(COUNTIF(Year1Range,AZ5)=0,"",COUNTIF(Year1Range,AZ5))</f>
        <v>20</v>
      </c>
      <c r="J32" s="39">
        <f>IF(COUNTIF(Year2Range,AZ5)=0,"",COUNTIF(Year2Range,AZ5))</f>
        <v>19</v>
      </c>
      <c r="K32" s="39">
        <f>IF(COUNTIF(Year3Range,AZ5)=0,"",COUNTIF(Year3Range,AZ5))</f>
        <v>17</v>
      </c>
      <c r="L32" s="39" t="str">
        <f>IF(COUNTIF(Year4Range,AZ5)=0,"",COUNTIF(Year4Range,AZ5))</f>
        <v/>
      </c>
      <c r="M32" s="39" t="str">
        <f>IF(COUNTIF(Year5Range,AZ5)=0,"",COUNTIF(Year5Range,AZ5))</f>
        <v/>
      </c>
      <c r="N32" s="39" t="str">
        <f>IF(COUNTIF(Year6Range,AZ5)=0,"",COUNTIF(Year6Range,AZ5))</f>
        <v/>
      </c>
      <c r="O32" s="39" t="str">
        <f>IF(COUNTIF(Year7Range,AZ5)=0,"",COUNTIF(Year7Range,AZ5))</f>
        <v/>
      </c>
      <c r="P32" s="39" t="str">
        <f>IF(COUNTIF(Year8Range,AZ5)=0,"",COUNTIF(Year8Range,AZ5))</f>
        <v/>
      </c>
      <c r="Q32" s="39" t="str">
        <f>IF(COUNTIF(Year9Range,AZ5)=0,"",COUNTIF(Year9Range,AZ5))</f>
        <v/>
      </c>
      <c r="R32" s="39" t="str">
        <f>IF(COUNTIF(Year10Range,AZ5)=0,"",COUNTIF(Year10Range,AZ5))</f>
        <v/>
      </c>
      <c r="S32" s="1"/>
      <c r="T32" s="38">
        <f>COUNTIF(Year1Expected,$AZ$5)</f>
        <v>22</v>
      </c>
      <c r="U32" s="38">
        <f>IF(COUNTIF(Year2Expected,$AZ$5)=0,"",COUNTIF(Year2Expected,$AZ$5))</f>
        <v>20</v>
      </c>
      <c r="V32" s="38">
        <f>IF(COUNTIF(Year3Expected,$AZ$5)=0,"",COUNTIF(Year3Expected,$AZ$5))</f>
        <v>16</v>
      </c>
      <c r="W32" s="38">
        <f>IF(COUNTIF(Year4Expected,$AZ$5)=0,"",COUNTIF(Year4Expected,$AZ$5))</f>
        <v>13</v>
      </c>
      <c r="X32" s="38">
        <f>IF(COUNTIF(Year5Expected,$AZ$5)=0,"",COUNTIF(Year5Expected,$AZ$5))</f>
        <v>10</v>
      </c>
      <c r="Y32" s="38" t="str">
        <f>IF(COUNTIF(Year6Expected,$AZ$5)=0,"",COUNTIF(Year6Expected,$AZ$5))</f>
        <v/>
      </c>
      <c r="Z32" s="38" t="str">
        <f>IF(COUNTIF(Year7Expected,$AZ$5)=0,"",COUNTIF(Year7Expected,$AZ$5))</f>
        <v/>
      </c>
      <c r="AA32" s="38" t="str">
        <f>IF(COUNTIF(Year8Expected,$AZ$5)=0,"",COUNTIF(Year8Expected,$AZ$5))</f>
        <v/>
      </c>
      <c r="AB32" s="38" t="str">
        <f>IF(COUNTIF(Year9Expected,$AZ$5)=0,"",COUNTIF(Year9Expected,$AZ$5))</f>
        <v/>
      </c>
      <c r="AC32" s="38" t="str">
        <f>IF(COUNTIF(Year10Expected,$AZ$5)=0,"",COUNTIF(Year10Expected,$AZ$5))</f>
        <v/>
      </c>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29" t="s">
        <v>167</v>
      </c>
      <c r="BE32" s="162">
        <f t="shared" ref="BE32:BO32" si="16">COUNTIF(BE3:BE30,0.5)</f>
        <v>17</v>
      </c>
      <c r="BF32" s="162">
        <f t="shared" si="16"/>
        <v>20</v>
      </c>
      <c r="BG32" s="162">
        <f t="shared" si="16"/>
        <v>19</v>
      </c>
      <c r="BH32" s="162">
        <f t="shared" si="16"/>
        <v>17</v>
      </c>
      <c r="BI32" s="162">
        <f t="shared" si="16"/>
        <v>0</v>
      </c>
      <c r="BJ32" s="162">
        <f t="shared" si="16"/>
        <v>0</v>
      </c>
      <c r="BK32" s="162">
        <f t="shared" si="16"/>
        <v>0</v>
      </c>
      <c r="BL32" s="162">
        <f t="shared" si="16"/>
        <v>0</v>
      </c>
      <c r="BM32" s="162">
        <f t="shared" si="16"/>
        <v>0</v>
      </c>
      <c r="BN32" s="162">
        <f t="shared" si="16"/>
        <v>0</v>
      </c>
      <c r="BO32" s="162">
        <f t="shared" si="16"/>
        <v>0</v>
      </c>
      <c r="BP32" s="29" t="s">
        <v>167</v>
      </c>
      <c r="BQ32" s="163">
        <f t="shared" ref="BQ32:BZ32" si="17">COUNTIF(BQ3:BQ30,0.5)</f>
        <v>22</v>
      </c>
      <c r="BR32" s="163">
        <f t="shared" si="17"/>
        <v>20</v>
      </c>
      <c r="BS32" s="163">
        <f t="shared" si="17"/>
        <v>16</v>
      </c>
      <c r="BT32" s="163">
        <f t="shared" si="17"/>
        <v>13</v>
      </c>
      <c r="BU32" s="163">
        <f t="shared" si="17"/>
        <v>10</v>
      </c>
      <c r="BV32" s="163">
        <f t="shared" si="17"/>
        <v>0</v>
      </c>
      <c r="BW32" s="163">
        <f t="shared" si="17"/>
        <v>0</v>
      </c>
      <c r="BX32" s="163">
        <f t="shared" si="17"/>
        <v>0</v>
      </c>
      <c r="BY32" s="163">
        <f t="shared" si="17"/>
        <v>0</v>
      </c>
      <c r="BZ32" s="163">
        <f t="shared" si="17"/>
        <v>0</v>
      </c>
      <c r="CA32" s="8"/>
      <c r="CB32" s="1"/>
      <c r="CC32" s="8"/>
      <c r="CD32" s="1"/>
      <c r="CE32" s="8"/>
      <c r="CF32" s="1"/>
      <c r="CG32" s="8"/>
      <c r="CH32" s="1"/>
    </row>
    <row r="33" spans="1:87" ht="13.5" customHeight="1" thickBot="1">
      <c r="A33" s="1"/>
      <c r="B33" s="276" t="s">
        <v>168</v>
      </c>
      <c r="C33" s="277"/>
      <c r="D33" s="277"/>
      <c r="E33" s="277"/>
      <c r="F33" s="277"/>
      <c r="G33" s="278"/>
      <c r="H33" s="38">
        <f>COUNTIF(Year0Range,"*60")</f>
        <v>10</v>
      </c>
      <c r="I33" s="39">
        <f>IF(COUNTIF(Year1Range,"*60")=0,"",COUNTIF(Year1Range,"*60"))</f>
        <v>8</v>
      </c>
      <c r="J33" s="39">
        <f>IF(COUNTIF(Year2Range,"*60")=0,"",COUNTIF(Year2Range,"*60"))</f>
        <v>4</v>
      </c>
      <c r="K33" s="39" t="str">
        <f>IF(COUNTIF(Year3Range,"*60")=0,"",COUNTIF(Year3Range,"*60"))</f>
        <v/>
      </c>
      <c r="L33" s="39" t="str">
        <f>IF(COUNTIF(Year4Range,"*60")=0,"",COUNTIF(Year4Range,"*60"))</f>
        <v/>
      </c>
      <c r="M33" s="39" t="str">
        <f>IF(COUNTIF(Year5Range,"*60")=0,"",COUNTIF(Year5Range,"*60"))</f>
        <v/>
      </c>
      <c r="N33" s="39" t="str">
        <f>IF(COUNTIF(Year6Range,"*60")=0,"",COUNTIF(Year6Range,"*60"))</f>
        <v/>
      </c>
      <c r="O33" s="39" t="str">
        <f>IF(COUNTIF(Year7Range,"*60")=0,"",COUNTIF(Year7Range,"*60"))</f>
        <v/>
      </c>
      <c r="P33" s="39" t="str">
        <f>IF(COUNTIF(Year8Range,"*60")=0,"",COUNTIF(Year8Range,"*60"))</f>
        <v/>
      </c>
      <c r="Q33" s="39" t="str">
        <f>IF(COUNTIF(Year9Range,"*60")=0,"",COUNTIF(Year9Range,"*60"))</f>
        <v/>
      </c>
      <c r="R33" s="39" t="str">
        <f>IF(COUNTIF(Year10Range,"*60")=0,"",COUNTIF(Year10Range,"*60"))</f>
        <v/>
      </c>
      <c r="S33" s="1"/>
      <c r="T33" s="38">
        <f>COUNTIF(Year1Expected,"*60")</f>
        <v>6</v>
      </c>
      <c r="U33" s="38">
        <f>IF(COUNTIF(Year2Expected,"*60")=0,"",COUNTIF(Year2Expected,"*60"))</f>
        <v>3</v>
      </c>
      <c r="V33" s="38" t="str">
        <f>IF(COUNTIF(Year3Expected,"*60")=0,"",COUNTIF(Year3Expected,"*60"))</f>
        <v/>
      </c>
      <c r="W33" s="38" t="str">
        <f>IF(COUNTIF(Year4Expected,"*60")=0,"",COUNTIF(Year4Expected,"*60"))</f>
        <v/>
      </c>
      <c r="X33" s="38" t="str">
        <f>IF(COUNTIF(Year5Expected,"*60")=0,"",COUNTIF(Year5Expected,"*60"))</f>
        <v/>
      </c>
      <c r="Y33" s="38" t="str">
        <f>IF(COUNTIF(Year6Expected,"*60")=0,"",COUNTIF(Year6Expected,"*60"))</f>
        <v/>
      </c>
      <c r="Z33" s="38" t="str">
        <f>IF(COUNTIF(Year7Expected,"*60")=0,"",COUNTIF(Year7Expected,"*60"))</f>
        <v/>
      </c>
      <c r="AA33" s="38" t="str">
        <f>IF(COUNTIF(Year8Expected,"*60")=0,"",COUNTIF(Year8Expected,"*60"))</f>
        <v/>
      </c>
      <c r="AB33" s="38" t="str">
        <f>IF(COUNTIF(Year9Expected,"*60")=0,"",COUNTIF(Year9Expected,"*60"))</f>
        <v/>
      </c>
      <c r="AC33" s="38" t="str">
        <f>IF(COUNTIF(Year10Expected,"*60")=0,"",COUNTIF(Year10Expected,"*60"))</f>
        <v/>
      </c>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29" t="s">
        <v>169</v>
      </c>
      <c r="BE33" s="162">
        <f t="shared" ref="BE33:BO33" si="18">COUNTIF(BE3:BE30,0)</f>
        <v>10</v>
      </c>
      <c r="BF33" s="162">
        <f t="shared" si="18"/>
        <v>8</v>
      </c>
      <c r="BG33" s="162">
        <f t="shared" si="18"/>
        <v>4</v>
      </c>
      <c r="BH33" s="162">
        <f t="shared" si="18"/>
        <v>0</v>
      </c>
      <c r="BI33" s="162">
        <f t="shared" si="18"/>
        <v>0</v>
      </c>
      <c r="BJ33" s="162">
        <f t="shared" si="18"/>
        <v>0</v>
      </c>
      <c r="BK33" s="162">
        <f t="shared" si="18"/>
        <v>0</v>
      </c>
      <c r="BL33" s="162">
        <f t="shared" si="18"/>
        <v>0</v>
      </c>
      <c r="BM33" s="162">
        <f t="shared" si="18"/>
        <v>0</v>
      </c>
      <c r="BN33" s="162">
        <f t="shared" si="18"/>
        <v>0</v>
      </c>
      <c r="BO33" s="162">
        <f t="shared" si="18"/>
        <v>0</v>
      </c>
      <c r="BP33" s="29" t="s">
        <v>169</v>
      </c>
      <c r="BQ33" s="163">
        <f t="shared" ref="BQ33:BZ33" si="19">COUNTIF(BQ3:BQ30,0)</f>
        <v>6</v>
      </c>
      <c r="BR33" s="163">
        <f t="shared" si="19"/>
        <v>3</v>
      </c>
      <c r="BS33" s="163">
        <f t="shared" si="19"/>
        <v>0</v>
      </c>
      <c r="BT33" s="163">
        <f t="shared" si="19"/>
        <v>0</v>
      </c>
      <c r="BU33" s="163">
        <f t="shared" si="19"/>
        <v>0</v>
      </c>
      <c r="BV33" s="163">
        <f t="shared" si="19"/>
        <v>0</v>
      </c>
      <c r="BW33" s="163">
        <f t="shared" si="19"/>
        <v>0</v>
      </c>
      <c r="BX33" s="163">
        <f t="shared" si="19"/>
        <v>0</v>
      </c>
      <c r="BY33" s="163">
        <f t="shared" si="19"/>
        <v>0</v>
      </c>
      <c r="BZ33" s="163">
        <f t="shared" si="19"/>
        <v>0</v>
      </c>
      <c r="CA33" s="8"/>
      <c r="CB33" s="1"/>
      <c r="CC33" s="8"/>
      <c r="CD33" s="1"/>
      <c r="CE33" s="8"/>
      <c r="CF33" s="1"/>
      <c r="CG33" s="8"/>
      <c r="CH33" s="1"/>
      <c r="CI33" s="8"/>
    </row>
    <row r="34" spans="1:87" ht="13.5" customHeight="1" thickBot="1">
      <c r="A34" s="1"/>
      <c r="B34" s="300" t="s">
        <v>170</v>
      </c>
      <c r="C34" s="301"/>
      <c r="D34" s="301"/>
      <c r="E34" s="301"/>
      <c r="F34" s="302"/>
      <c r="G34" s="195"/>
      <c r="H34" s="40">
        <f>IF(ISERROR(AVERAGE(BE24:BE30,BE12:BE23, BE3:BE11)),"",AVERAGE(BE24:BE30,BE12:BE23, BE3:BE11))</f>
        <v>0.3392857142857143</v>
      </c>
      <c r="I34" s="40">
        <f t="shared" ref="I34:R34" si="20">IF(ISERROR(AVERAGE(BF24:BF30,BF12:BF23, BF3:BF11)),"",AVERAGE(BF24:BF30,BF12:BF23, BF3:BF11))</f>
        <v>0.35714285714285715</v>
      </c>
      <c r="J34" s="40">
        <f t="shared" si="20"/>
        <v>0.5178571428571429</v>
      </c>
      <c r="K34" s="40">
        <f t="shared" si="20"/>
        <v>0.6964285714285714</v>
      </c>
      <c r="L34" s="40" t="str">
        <f t="shared" si="20"/>
        <v/>
      </c>
      <c r="M34" s="40" t="str">
        <f t="shared" si="20"/>
        <v/>
      </c>
      <c r="N34" s="40" t="str">
        <f t="shared" si="20"/>
        <v/>
      </c>
      <c r="O34" s="40" t="str">
        <f t="shared" si="20"/>
        <v/>
      </c>
      <c r="P34" s="40" t="str">
        <f t="shared" si="20"/>
        <v/>
      </c>
      <c r="Q34" s="40" t="str">
        <f t="shared" si="20"/>
        <v/>
      </c>
      <c r="R34" s="40" t="str">
        <f t="shared" si="20"/>
        <v/>
      </c>
      <c r="S34" s="1"/>
      <c r="T34" s="40">
        <f t="shared" ref="T34:AC34" si="21">IF(ISERROR(AVERAGE(BQ24:BQ30,BQ12:BQ23, BQ3:BQ11)),"",AVERAGE(BQ24:BQ30,BQ12:BQ23, BQ3:BQ11))</f>
        <v>0.39285714285714285</v>
      </c>
      <c r="U34" s="40">
        <f t="shared" si="21"/>
        <v>0.5357142857142857</v>
      </c>
      <c r="V34" s="40">
        <f t="shared" si="21"/>
        <v>0.7142857142857143</v>
      </c>
      <c r="W34" s="40">
        <f t="shared" si="21"/>
        <v>0.7678571428571429</v>
      </c>
      <c r="X34" s="40">
        <f t="shared" si="21"/>
        <v>0.8214285714285714</v>
      </c>
      <c r="Y34" s="40" t="str">
        <f t="shared" si="21"/>
        <v/>
      </c>
      <c r="Z34" s="40" t="str">
        <f t="shared" si="21"/>
        <v/>
      </c>
      <c r="AA34" s="40" t="str">
        <f t="shared" si="21"/>
        <v/>
      </c>
      <c r="AB34" s="40" t="str">
        <f t="shared" si="21"/>
        <v/>
      </c>
      <c r="AC34" s="40" t="str">
        <f t="shared" si="21"/>
        <v/>
      </c>
      <c r="AD34" s="1"/>
      <c r="AE34" s="1"/>
      <c r="AF34" s="1"/>
      <c r="AG34" s="1"/>
      <c r="AH34" s="1"/>
      <c r="AI34" s="1"/>
      <c r="AJ34" s="1"/>
      <c r="AK34" s="1"/>
      <c r="AL34" s="1"/>
      <c r="AM34" s="1"/>
      <c r="AN34" s="1"/>
      <c r="AO34" s="1"/>
      <c r="AP34" s="1"/>
      <c r="AQ34" s="1"/>
      <c r="AR34" s="1"/>
      <c r="AS34" s="1"/>
      <c r="AT34" s="1"/>
      <c r="AU34" s="1"/>
      <c r="AV34" s="1"/>
      <c r="AW34" s="41"/>
      <c r="AX34" s="41"/>
      <c r="AY34" s="41"/>
      <c r="AZ34" s="41"/>
      <c r="BA34" s="1"/>
      <c r="BB34" s="8"/>
      <c r="BC34" s="8"/>
      <c r="BD34" s="29" t="s">
        <v>170</v>
      </c>
      <c r="BE34" s="42">
        <f t="shared" ref="BE34:BO34" si="22">IF(ISERROR(AVERAGE(BE24:BE30,BE12:BE23,BE3:BE11)),"",(AVERAGE(BE24:BE30,BE12:BE23,BE3:BE11)))</f>
        <v>0.3392857142857143</v>
      </c>
      <c r="BF34" s="42">
        <f t="shared" si="22"/>
        <v>0.35714285714285715</v>
      </c>
      <c r="BG34" s="42">
        <f t="shared" si="22"/>
        <v>0.5178571428571429</v>
      </c>
      <c r="BH34" s="42">
        <f t="shared" si="22"/>
        <v>0.6964285714285714</v>
      </c>
      <c r="BI34" s="42" t="str">
        <f t="shared" si="22"/>
        <v/>
      </c>
      <c r="BJ34" s="42" t="str">
        <f t="shared" si="22"/>
        <v/>
      </c>
      <c r="BK34" s="42" t="str">
        <f t="shared" si="22"/>
        <v/>
      </c>
      <c r="BL34" s="42" t="str">
        <f t="shared" si="22"/>
        <v/>
      </c>
      <c r="BM34" s="42" t="str">
        <f t="shared" si="22"/>
        <v/>
      </c>
      <c r="BN34" s="42" t="str">
        <f t="shared" si="22"/>
        <v/>
      </c>
      <c r="BO34" s="42" t="str">
        <f t="shared" si="22"/>
        <v/>
      </c>
      <c r="BP34" s="29" t="s">
        <v>170</v>
      </c>
      <c r="BQ34" s="42">
        <f t="shared" ref="BQ34:BZ34" si="23">IF(ISERROR(AVERAGE(BQ24:BQ30,BQ12:BQ23,BQ3:BQ11)),"",(AVERAGE(BQ24:BQ30,BQ12:BQ23,BQ3:BQ11)))</f>
        <v>0.39285714285714285</v>
      </c>
      <c r="BR34" s="42">
        <f t="shared" si="23"/>
        <v>0.5357142857142857</v>
      </c>
      <c r="BS34" s="42">
        <f t="shared" si="23"/>
        <v>0.7142857142857143</v>
      </c>
      <c r="BT34" s="42">
        <f t="shared" si="23"/>
        <v>0.7678571428571429</v>
      </c>
      <c r="BU34" s="42">
        <f t="shared" si="23"/>
        <v>0.8214285714285714</v>
      </c>
      <c r="BV34" s="42" t="str">
        <f t="shared" si="23"/>
        <v/>
      </c>
      <c r="BW34" s="42" t="str">
        <f t="shared" si="23"/>
        <v/>
      </c>
      <c r="BX34" s="42" t="str">
        <f t="shared" si="23"/>
        <v/>
      </c>
      <c r="BY34" s="42" t="str">
        <f t="shared" si="23"/>
        <v/>
      </c>
      <c r="BZ34" s="42" t="str">
        <f t="shared" si="23"/>
        <v/>
      </c>
      <c r="CA34" s="1"/>
      <c r="CB34" s="1"/>
      <c r="CC34" s="1"/>
      <c r="CD34" s="1"/>
      <c r="CE34" s="1"/>
      <c r="CF34" s="1"/>
      <c r="CG34" s="1"/>
      <c r="CH34" s="1"/>
      <c r="CI34" s="1"/>
    </row>
    <row r="35" spans="1:87" ht="13.5" customHeight="1" thickBot="1">
      <c r="A35" s="1"/>
      <c r="B35" s="43"/>
      <c r="C35" s="43"/>
      <c r="D35" s="44"/>
      <c r="E35" s="44"/>
      <c r="F35" s="44"/>
      <c r="G35" s="44"/>
      <c r="H35" s="44"/>
      <c r="I35" s="44"/>
      <c r="J35" s="44"/>
      <c r="K35" s="44"/>
      <c r="L35" s="44"/>
      <c r="M35" s="44"/>
      <c r="N35" s="44"/>
      <c r="O35" s="44"/>
      <c r="P35" s="44"/>
      <c r="Q35" s="1"/>
      <c r="R35" s="1"/>
      <c r="S35" s="1"/>
      <c r="T35" s="1"/>
      <c r="U35" s="1"/>
      <c r="V35" s="44"/>
      <c r="W35" s="1"/>
      <c r="X35" s="1"/>
      <c r="Y35" s="44"/>
      <c r="Z35" s="44"/>
      <c r="AA35" s="44"/>
      <c r="AB35" s="44"/>
      <c r="AC35" s="44"/>
      <c r="AD35" s="44"/>
      <c r="AE35" s="44"/>
      <c r="AF35" s="1"/>
      <c r="AG35" s="1"/>
      <c r="AH35" s="1"/>
      <c r="AI35" s="1"/>
      <c r="AJ35" s="1"/>
      <c r="AK35" s="1"/>
      <c r="AL35" s="1"/>
      <c r="AM35" s="1"/>
      <c r="AN35" s="1"/>
      <c r="AO35" s="1"/>
      <c r="AP35" s="1"/>
      <c r="AQ35" s="1"/>
      <c r="AR35" s="1"/>
      <c r="AS35" s="45" t="s">
        <v>106</v>
      </c>
      <c r="AT35" s="46" t="s">
        <v>104</v>
      </c>
      <c r="AU35" s="47" t="s">
        <v>112</v>
      </c>
      <c r="AV35" s="1" t="s">
        <v>171</v>
      </c>
      <c r="AW35" s="1"/>
      <c r="AX35" s="1"/>
      <c r="AY35" s="1"/>
      <c r="AZ35" s="1"/>
      <c r="BA35" s="1"/>
      <c r="BB35" s="1"/>
      <c r="BC35" s="1"/>
      <c r="BD35" s="29" t="s">
        <v>172</v>
      </c>
      <c r="BE35" s="48">
        <f t="shared" ref="BE35:BO35" si="24">IF(ISERROR(AVERAGE(BE3:BE11)),"",(AVERAGE(BE3:BE11)))</f>
        <v>0.3888888888888889</v>
      </c>
      <c r="BF35" s="48">
        <f t="shared" si="24"/>
        <v>0.44444444444444442</v>
      </c>
      <c r="BG35" s="48">
        <f t="shared" si="24"/>
        <v>0.61111111111111116</v>
      </c>
      <c r="BH35" s="48">
        <f t="shared" si="24"/>
        <v>0.77777777777777779</v>
      </c>
      <c r="BI35" s="48" t="str">
        <f t="shared" si="24"/>
        <v/>
      </c>
      <c r="BJ35" s="48" t="str">
        <f t="shared" si="24"/>
        <v/>
      </c>
      <c r="BK35" s="48" t="str">
        <f t="shared" si="24"/>
        <v/>
      </c>
      <c r="BL35" s="48" t="str">
        <f t="shared" si="24"/>
        <v/>
      </c>
      <c r="BM35" s="48" t="str">
        <f t="shared" si="24"/>
        <v/>
      </c>
      <c r="BN35" s="48" t="str">
        <f t="shared" si="24"/>
        <v/>
      </c>
      <c r="BO35" s="48" t="str">
        <f t="shared" si="24"/>
        <v/>
      </c>
      <c r="BP35" s="29" t="s">
        <v>172</v>
      </c>
      <c r="BQ35" s="48">
        <f t="shared" ref="BQ35:BZ35" si="25">IF(ISERROR(AVERAGE(BQ3:BQ11)),"",(AVERAGE(BQ3:BQ11)))</f>
        <v>0.5</v>
      </c>
      <c r="BR35" s="48">
        <f t="shared" si="25"/>
        <v>0.61111111111111116</v>
      </c>
      <c r="BS35" s="48">
        <f t="shared" si="25"/>
        <v>0.83333333333333337</v>
      </c>
      <c r="BT35" s="48">
        <f t="shared" si="25"/>
        <v>0.83333333333333337</v>
      </c>
      <c r="BU35" s="48">
        <f t="shared" si="25"/>
        <v>1</v>
      </c>
      <c r="BV35" s="48" t="str">
        <f t="shared" si="25"/>
        <v/>
      </c>
      <c r="BW35" s="48" t="str">
        <f t="shared" si="25"/>
        <v/>
      </c>
      <c r="BX35" s="48" t="str">
        <f t="shared" si="25"/>
        <v/>
      </c>
      <c r="BY35" s="48" t="str">
        <f t="shared" si="25"/>
        <v/>
      </c>
      <c r="BZ35" s="48" t="str">
        <f t="shared" si="25"/>
        <v/>
      </c>
      <c r="CA35" s="44"/>
      <c r="CB35" s="1"/>
      <c r="CC35" s="44"/>
      <c r="CD35" s="1"/>
      <c r="CE35" s="44"/>
      <c r="CF35" s="1"/>
      <c r="CG35" s="44"/>
      <c r="CH35" s="1"/>
      <c r="CI35" s="44"/>
    </row>
    <row r="36" spans="1:87" ht="15" thickBot="1">
      <c r="A36" s="1"/>
      <c r="B36" s="303" t="s">
        <v>173</v>
      </c>
      <c r="C36" s="303"/>
      <c r="D36" s="1"/>
      <c r="E36" s="1"/>
      <c r="F36" s="1"/>
      <c r="G36" s="1"/>
      <c r="H36" s="8"/>
      <c r="I36" s="8"/>
      <c r="J36" s="8"/>
      <c r="K36" s="8"/>
      <c r="L36" s="8"/>
      <c r="M36" s="44"/>
      <c r="N36" s="44"/>
      <c r="O36" s="44"/>
      <c r="P36" s="44"/>
      <c r="Q36" s="1"/>
      <c r="R36" s="1"/>
      <c r="S36" s="1"/>
      <c r="T36" s="1"/>
      <c r="U36" s="1"/>
      <c r="V36" s="44"/>
      <c r="W36" s="1"/>
      <c r="X36" s="1"/>
      <c r="Y36" s="44"/>
      <c r="Z36" s="44"/>
      <c r="AA36" s="44"/>
      <c r="AB36" s="44"/>
      <c r="AC36" s="44"/>
      <c r="AD36" s="44"/>
      <c r="AE36" s="44"/>
      <c r="AF36" s="1"/>
      <c r="AG36" s="1"/>
      <c r="AH36" s="1"/>
      <c r="AI36" s="1"/>
      <c r="AJ36" s="1"/>
      <c r="AK36" s="1"/>
      <c r="AL36" s="1"/>
      <c r="AM36" s="1"/>
      <c r="AN36" s="1"/>
      <c r="AO36" s="1"/>
      <c r="AP36" s="1"/>
      <c r="AQ36" s="1"/>
      <c r="AR36" s="49" t="s">
        <v>174</v>
      </c>
      <c r="AS36" s="50">
        <f>COUNTIF(AT3:AT11,BA4)</f>
        <v>5</v>
      </c>
      <c r="AT36" s="50">
        <f>VALUE(COUNTIF(AT3:AT11,BA5))</f>
        <v>4</v>
      </c>
      <c r="AU36" s="50">
        <f>VALUE(COUNTIF(AT3:AT11,0))</f>
        <v>0</v>
      </c>
      <c r="AV36" s="50">
        <f>AVERAGEIF(AT3:AT11,"&gt;=0")</f>
        <v>0.77777777777777779</v>
      </c>
      <c r="AW36" s="1"/>
      <c r="AX36" s="1"/>
      <c r="AY36" s="1"/>
      <c r="AZ36" s="1"/>
      <c r="BA36" s="1"/>
      <c r="BB36" s="1"/>
      <c r="BC36" s="1"/>
      <c r="BD36" s="29" t="s">
        <v>175</v>
      </c>
      <c r="BE36" s="51">
        <f t="shared" ref="BE36:BO36" si="26">IF(ISERROR(AVERAGE(BE12:BE23)),"",(AVERAGE(BE12:BE23)))</f>
        <v>0.375</v>
      </c>
      <c r="BF36" s="51">
        <f t="shared" si="26"/>
        <v>0.375</v>
      </c>
      <c r="BG36" s="51">
        <f t="shared" si="26"/>
        <v>0.5</v>
      </c>
      <c r="BH36" s="51">
        <f t="shared" si="26"/>
        <v>0.625</v>
      </c>
      <c r="BI36" s="51" t="str">
        <f t="shared" si="26"/>
        <v/>
      </c>
      <c r="BJ36" s="51" t="str">
        <f t="shared" si="26"/>
        <v/>
      </c>
      <c r="BK36" s="51" t="str">
        <f t="shared" si="26"/>
        <v/>
      </c>
      <c r="BL36" s="51" t="str">
        <f t="shared" si="26"/>
        <v/>
      </c>
      <c r="BM36" s="51" t="str">
        <f t="shared" si="26"/>
        <v/>
      </c>
      <c r="BN36" s="51" t="str">
        <f t="shared" si="26"/>
        <v/>
      </c>
      <c r="BO36" s="51" t="str">
        <f t="shared" si="26"/>
        <v/>
      </c>
      <c r="BP36" s="29" t="s">
        <v>175</v>
      </c>
      <c r="BQ36" s="51">
        <f t="shared" ref="BQ36:BZ36" si="27">IF(ISERROR(AVERAGE(BQ12:BQ23)),"",(AVERAGE(BQ12:BQ23)))</f>
        <v>0.41666666666666669</v>
      </c>
      <c r="BR36" s="51">
        <f t="shared" si="27"/>
        <v>0.54166666666666663</v>
      </c>
      <c r="BS36" s="51">
        <f t="shared" si="27"/>
        <v>0.625</v>
      </c>
      <c r="BT36" s="51">
        <f t="shared" si="27"/>
        <v>0.70833333333333337</v>
      </c>
      <c r="BU36" s="51">
        <f t="shared" si="27"/>
        <v>0.66666666666666663</v>
      </c>
      <c r="BV36" s="51" t="str">
        <f t="shared" si="27"/>
        <v/>
      </c>
      <c r="BW36" s="51" t="str">
        <f t="shared" si="27"/>
        <v/>
      </c>
      <c r="BX36" s="51" t="str">
        <f t="shared" si="27"/>
        <v/>
      </c>
      <c r="BY36" s="51" t="str">
        <f t="shared" si="27"/>
        <v/>
      </c>
      <c r="BZ36" s="51" t="str">
        <f t="shared" si="27"/>
        <v/>
      </c>
      <c r="CA36" s="44"/>
      <c r="CB36" s="1"/>
      <c r="CC36" s="44"/>
      <c r="CD36" s="1"/>
      <c r="CE36" s="44"/>
      <c r="CF36" s="1"/>
      <c r="CG36" s="44"/>
      <c r="CH36" s="1"/>
      <c r="CI36" s="44"/>
    </row>
    <row r="37" spans="1:87" ht="13.5" customHeight="1" thickBot="1">
      <c r="A37" s="1"/>
      <c r="B37" s="303"/>
      <c r="C37" s="303"/>
      <c r="D37" s="52"/>
      <c r="E37" s="52"/>
      <c r="F37" s="8"/>
      <c r="G37" s="8"/>
      <c r="H37" s="8"/>
      <c r="I37" s="8"/>
      <c r="J37" s="8"/>
      <c r="K37" s="8"/>
      <c r="L37" s="8"/>
      <c r="M37" s="8"/>
      <c r="N37" s="8"/>
      <c r="O37" s="8"/>
      <c r="P37" s="8"/>
      <c r="Q37" s="1"/>
      <c r="R37" s="1"/>
      <c r="S37" s="1"/>
      <c r="T37" s="1"/>
      <c r="U37" s="1"/>
      <c r="V37" s="8"/>
      <c r="W37" s="1"/>
      <c r="X37" s="1"/>
      <c r="Y37" s="8"/>
      <c r="Z37" s="8"/>
      <c r="AA37" s="8"/>
      <c r="AB37" s="8"/>
      <c r="AC37" s="8"/>
      <c r="AD37" s="8"/>
      <c r="AE37" s="8"/>
      <c r="AF37" s="1"/>
      <c r="AG37" s="1"/>
      <c r="AH37" s="1"/>
      <c r="AI37" s="1"/>
      <c r="AJ37" s="1"/>
      <c r="AK37" s="1"/>
      <c r="AL37" s="1"/>
      <c r="AM37" s="1"/>
      <c r="AN37" s="1"/>
      <c r="AO37" s="1"/>
      <c r="AP37" s="1"/>
      <c r="AQ37" s="1"/>
      <c r="AR37" s="49" t="s">
        <v>176</v>
      </c>
      <c r="AS37" s="50">
        <f>COUNTIF(AT12:AT23,BA4)</f>
        <v>3</v>
      </c>
      <c r="AT37" s="50">
        <f>VALUE(COUNTIF(AT12:AT23,BA5))</f>
        <v>9</v>
      </c>
      <c r="AU37" s="50">
        <f>VALUE(COUNTIF(AT12:AT23,0))</f>
        <v>0</v>
      </c>
      <c r="AV37" s="50">
        <f>AVERAGEIF(AT12:AT23,"&gt;=0")</f>
        <v>0.625</v>
      </c>
      <c r="AW37" s="1"/>
      <c r="AX37" s="1"/>
      <c r="AY37" s="1"/>
      <c r="AZ37" s="1"/>
      <c r="BA37" s="1"/>
      <c r="BB37" s="1"/>
      <c r="BC37" s="1"/>
      <c r="BD37" s="29" t="s">
        <v>177</v>
      </c>
      <c r="BE37" s="53">
        <f t="shared" ref="BE37:BO37" si="28">IF(ISERROR(AVERAGE(BE24:BE30)),"",(AVERAGE(BE24:BE30)))</f>
        <v>0.21428571428571427</v>
      </c>
      <c r="BF37" s="53">
        <f t="shared" si="28"/>
        <v>0.21428571428571427</v>
      </c>
      <c r="BG37" s="53">
        <f t="shared" si="28"/>
        <v>0.42857142857142855</v>
      </c>
      <c r="BH37" s="53">
        <f t="shared" si="28"/>
        <v>0.7142857142857143</v>
      </c>
      <c r="BI37" s="53" t="str">
        <f t="shared" si="28"/>
        <v/>
      </c>
      <c r="BJ37" s="53" t="str">
        <f t="shared" si="28"/>
        <v/>
      </c>
      <c r="BK37" s="53" t="str">
        <f t="shared" si="28"/>
        <v/>
      </c>
      <c r="BL37" s="53" t="str">
        <f t="shared" si="28"/>
        <v/>
      </c>
      <c r="BM37" s="53" t="str">
        <f t="shared" si="28"/>
        <v/>
      </c>
      <c r="BN37" s="53" t="str">
        <f t="shared" si="28"/>
        <v/>
      </c>
      <c r="BO37" s="53" t="str">
        <f t="shared" si="28"/>
        <v/>
      </c>
      <c r="BP37" s="29" t="s">
        <v>177</v>
      </c>
      <c r="BQ37" s="53">
        <f t="shared" ref="BQ37:BZ37" si="29">IF(ISERROR(AVERAGE(BQ24:BQ30)),"",(AVERAGE(BQ24:BQ30)))</f>
        <v>0.21428571428571427</v>
      </c>
      <c r="BR37" s="53">
        <f t="shared" si="29"/>
        <v>0.42857142857142855</v>
      </c>
      <c r="BS37" s="53">
        <f t="shared" si="29"/>
        <v>0.7142857142857143</v>
      </c>
      <c r="BT37" s="53">
        <f t="shared" si="29"/>
        <v>0.7857142857142857</v>
      </c>
      <c r="BU37" s="53">
        <f t="shared" si="29"/>
        <v>0.8571428571428571</v>
      </c>
      <c r="BV37" s="53" t="str">
        <f t="shared" si="29"/>
        <v/>
      </c>
      <c r="BW37" s="53" t="str">
        <f t="shared" si="29"/>
        <v/>
      </c>
      <c r="BX37" s="53" t="str">
        <f t="shared" si="29"/>
        <v/>
      </c>
      <c r="BY37" s="53" t="str">
        <f t="shared" si="29"/>
        <v/>
      </c>
      <c r="BZ37" s="53" t="str">
        <f t="shared" si="29"/>
        <v/>
      </c>
      <c r="CA37" s="8"/>
      <c r="CB37" s="1"/>
      <c r="CC37" s="8"/>
      <c r="CD37" s="1"/>
      <c r="CE37" s="8"/>
      <c r="CF37" s="1"/>
      <c r="CG37" s="8"/>
      <c r="CH37" s="1"/>
      <c r="CI37" s="8"/>
    </row>
    <row r="38" spans="1:87" ht="22.9" customHeight="1">
      <c r="A38" s="1"/>
      <c r="B38" s="304" t="s">
        <v>178</v>
      </c>
      <c r="C38" s="305"/>
      <c r="D38" s="305"/>
      <c r="E38" s="305"/>
      <c r="F38" s="305"/>
      <c r="G38" s="305"/>
      <c r="H38" s="305"/>
      <c r="I38" s="305"/>
      <c r="J38" s="305"/>
      <c r="K38" s="306"/>
      <c r="L38" s="8"/>
      <c r="M38" s="8"/>
      <c r="N38" s="8"/>
      <c r="O38" s="8"/>
      <c r="P38" s="8"/>
      <c r="Q38" s="1"/>
      <c r="R38" s="1"/>
      <c r="S38" s="1"/>
      <c r="T38" s="1"/>
      <c r="U38" s="1"/>
      <c r="V38" s="8"/>
      <c r="W38" s="1"/>
      <c r="X38" s="1"/>
      <c r="Y38" s="8"/>
      <c r="Z38" s="8"/>
      <c r="AA38" s="8"/>
      <c r="AB38" s="8"/>
      <c r="AC38" s="8"/>
      <c r="AD38" s="8"/>
      <c r="AE38" s="8"/>
      <c r="AF38" s="1"/>
      <c r="AG38" s="1"/>
      <c r="AH38" s="1"/>
      <c r="AI38" s="1"/>
      <c r="AJ38" s="1"/>
      <c r="AK38" s="1"/>
      <c r="AL38" s="1"/>
      <c r="AM38" s="1"/>
      <c r="AN38" s="1"/>
      <c r="AO38" s="1"/>
      <c r="AP38" s="1"/>
      <c r="AQ38" s="1"/>
      <c r="AR38" s="49" t="s">
        <v>179</v>
      </c>
      <c r="AS38" s="50">
        <f>COUNTIF(AT24:AT30,BA4)</f>
        <v>3</v>
      </c>
      <c r="AT38" s="50">
        <f>COUNTIF(AT24:AT30,BA5)</f>
        <v>4</v>
      </c>
      <c r="AU38" s="50">
        <f>VALUE(COUNTIF(AT24:AT30,0))</f>
        <v>0</v>
      </c>
      <c r="AV38" s="50">
        <f>AVERAGEIF(AT24:AT30,"&gt;=0")</f>
        <v>0.7142857142857143</v>
      </c>
      <c r="AW38" s="1"/>
      <c r="AX38" s="1"/>
      <c r="AY38" s="1"/>
      <c r="AZ38" s="1"/>
      <c r="BA38" s="1"/>
      <c r="BB38" s="8"/>
      <c r="BC38" s="8"/>
      <c r="BD38" s="8"/>
      <c r="BE38" s="8"/>
      <c r="BF38" s="8"/>
      <c r="BG38" s="8"/>
      <c r="BH38" s="8"/>
      <c r="BI38" s="8"/>
      <c r="BJ38" s="1"/>
      <c r="BK38" s="1"/>
      <c r="BL38" s="1"/>
      <c r="BM38" s="1"/>
      <c r="BN38" s="1"/>
      <c r="BO38" s="1"/>
      <c r="BP38" s="8"/>
      <c r="BQ38" s="8"/>
      <c r="BR38" s="8"/>
      <c r="BS38" s="8"/>
      <c r="BT38" s="8"/>
      <c r="BU38" s="8"/>
      <c r="BV38" s="8"/>
      <c r="BW38" s="1"/>
      <c r="BX38" s="8"/>
      <c r="BY38" s="8"/>
      <c r="BZ38" s="8"/>
      <c r="CA38" s="8"/>
      <c r="CB38" s="1"/>
      <c r="CC38" s="8"/>
      <c r="CD38" s="1"/>
      <c r="CE38" s="8"/>
      <c r="CF38" s="1"/>
      <c r="CG38" s="8"/>
      <c r="CH38" s="1"/>
      <c r="CI38" s="8"/>
    </row>
    <row r="39" spans="1:87" ht="21" customHeight="1">
      <c r="A39" s="8"/>
      <c r="B39" s="307" t="s">
        <v>9</v>
      </c>
      <c r="C39" s="308"/>
      <c r="D39" s="309"/>
      <c r="E39" s="310" t="s">
        <v>10</v>
      </c>
      <c r="F39" s="311"/>
      <c r="G39" s="311"/>
      <c r="H39" s="312"/>
      <c r="I39" s="310" t="s">
        <v>11</v>
      </c>
      <c r="J39" s="311"/>
      <c r="K39" s="312"/>
      <c r="L39" s="8"/>
      <c r="M39" s="8"/>
      <c r="N39" s="8"/>
      <c r="O39" s="8"/>
      <c r="P39" s="8"/>
      <c r="Q39" s="1"/>
      <c r="R39" s="1"/>
      <c r="S39" s="1"/>
      <c r="T39" s="1"/>
      <c r="U39" s="1"/>
      <c r="V39" s="8"/>
      <c r="W39" s="1"/>
      <c r="X39" s="1"/>
      <c r="Y39" s="8"/>
      <c r="Z39" s="8"/>
      <c r="AA39" s="8"/>
      <c r="AB39" s="8"/>
      <c r="AC39" s="8"/>
      <c r="AD39" s="8"/>
      <c r="AE39" s="8"/>
      <c r="AF39" s="1"/>
      <c r="AG39" s="1"/>
      <c r="AH39" s="1"/>
      <c r="AI39" s="1"/>
      <c r="AJ39" s="1"/>
      <c r="AK39" s="1"/>
      <c r="AL39" s="1"/>
      <c r="AM39" s="1"/>
      <c r="AN39" s="1"/>
      <c r="AO39" s="1"/>
      <c r="AP39" s="1"/>
      <c r="AQ39" s="1"/>
      <c r="AR39" s="1" t="s">
        <v>180</v>
      </c>
      <c r="AS39" s="50">
        <f>VALUE(SUM(AS36:AS38))</f>
        <v>11</v>
      </c>
      <c r="AT39" s="50">
        <f>VALUE(SUM(AT36:AT38))</f>
        <v>17</v>
      </c>
      <c r="AU39" s="50">
        <f>VALUE(SUM(AU36:AU38))</f>
        <v>0</v>
      </c>
      <c r="AV39" s="1">
        <f>COUNTIF(AT3:AT30,"&gt;=0")</f>
        <v>28</v>
      </c>
      <c r="AW39" s="1"/>
      <c r="AX39" s="1"/>
      <c r="AY39" s="1"/>
      <c r="AZ39" s="1"/>
      <c r="BA39" s="1"/>
      <c r="BB39" s="1"/>
      <c r="BC39" s="1"/>
      <c r="BD39" s="1"/>
      <c r="BE39" s="1"/>
      <c r="BF39" s="1"/>
      <c r="BG39" s="8"/>
      <c r="BH39" s="377"/>
      <c r="BI39" s="8"/>
      <c r="BJ39" s="8"/>
      <c r="BK39" s="8"/>
      <c r="BL39" s="8"/>
      <c r="BM39" s="8"/>
      <c r="BN39" s="8"/>
      <c r="BO39" s="8"/>
      <c r="BP39" s="8"/>
      <c r="BQ39" s="8"/>
      <c r="BR39" s="8"/>
      <c r="BS39" s="8"/>
      <c r="BT39" s="8"/>
      <c r="BU39" s="8"/>
      <c r="BV39" s="8"/>
      <c r="BW39" s="8"/>
      <c r="BX39" s="8"/>
      <c r="BY39" s="8"/>
      <c r="BZ39" s="8"/>
      <c r="CA39" s="8"/>
      <c r="CB39" s="1"/>
      <c r="CC39" s="8"/>
      <c r="CD39" s="1"/>
      <c r="CE39" s="8"/>
      <c r="CF39" s="1"/>
      <c r="CG39" s="8"/>
      <c r="CH39" s="1"/>
      <c r="CI39" s="8"/>
    </row>
    <row r="40" spans="1:87" ht="22.15" customHeight="1">
      <c r="A40" s="8"/>
      <c r="B40" s="378" t="s">
        <v>241</v>
      </c>
      <c r="C40" s="379"/>
      <c r="D40" s="380"/>
      <c r="E40" s="381" t="s">
        <v>242</v>
      </c>
      <c r="F40" s="382"/>
      <c r="G40" s="382"/>
      <c r="H40" s="383"/>
      <c r="I40" s="381" t="s">
        <v>243</v>
      </c>
      <c r="J40" s="382"/>
      <c r="K40" s="383"/>
      <c r="L40" s="8"/>
      <c r="M40" s="8"/>
      <c r="N40" s="8"/>
      <c r="O40" s="8"/>
      <c r="P40" s="8"/>
      <c r="Q40" s="1"/>
      <c r="R40" s="1"/>
      <c r="S40" s="1"/>
      <c r="T40" s="1"/>
      <c r="U40" s="1"/>
      <c r="V40" s="8"/>
      <c r="W40" s="1"/>
      <c r="X40" s="1"/>
      <c r="Y40" s="8"/>
      <c r="Z40" s="8"/>
      <c r="AA40" s="8"/>
      <c r="AB40" s="8"/>
      <c r="AC40" s="8"/>
      <c r="AD40" s="8"/>
      <c r="AE40" s="8"/>
      <c r="AF40" s="1"/>
      <c r="AG40" s="1"/>
      <c r="AH40" s="1"/>
      <c r="AI40" s="1"/>
      <c r="AJ40" s="1"/>
      <c r="AK40" s="1"/>
      <c r="AL40" s="1"/>
      <c r="AM40" s="1"/>
      <c r="AN40" s="1"/>
      <c r="AO40" s="1"/>
      <c r="AP40" s="1"/>
      <c r="AQ40" s="1"/>
      <c r="AR40" s="49" t="s">
        <v>181</v>
      </c>
      <c r="AS40" s="1"/>
      <c r="AT40" s="1"/>
      <c r="AU40" s="1"/>
      <c r="AV40" s="50">
        <f>SUMIF(AT3:AT30,"&gt;=0")/AV39</f>
        <v>0.6964285714285714</v>
      </c>
      <c r="AW40" s="1"/>
      <c r="AX40" s="1"/>
      <c r="AY40" s="1"/>
      <c r="AZ40" s="1"/>
      <c r="BA40" s="1"/>
      <c r="BB40" s="1"/>
      <c r="BC40" s="1"/>
      <c r="BD40" s="1"/>
      <c r="BE40" s="1"/>
      <c r="BF40" s="8"/>
      <c r="BG40" s="8"/>
      <c r="BH40" s="377"/>
      <c r="BI40" s="8"/>
      <c r="BJ40" s="8"/>
      <c r="BK40" s="8"/>
      <c r="BL40" s="8"/>
      <c r="BM40" s="8"/>
      <c r="BN40" s="8"/>
      <c r="BO40" s="8"/>
      <c r="BP40" s="8"/>
      <c r="BQ40" s="8"/>
      <c r="BR40" s="8"/>
      <c r="BS40" s="8"/>
      <c r="BT40" s="8"/>
      <c r="BU40" s="8"/>
      <c r="BV40" s="8"/>
      <c r="BW40" s="1"/>
      <c r="BX40" s="8"/>
      <c r="BY40" s="8"/>
      <c r="BZ40" s="8"/>
      <c r="CA40" s="8"/>
      <c r="CB40" s="1"/>
      <c r="CC40" s="8"/>
      <c r="CD40" s="1"/>
      <c r="CE40" s="8"/>
      <c r="CF40" s="1"/>
      <c r="CG40" s="8"/>
      <c r="CH40" s="1"/>
      <c r="CI40" s="8"/>
    </row>
    <row r="41" spans="1:87" ht="13.9">
      <c r="A41" s="8"/>
      <c r="B41" s="8"/>
      <c r="C41" s="8"/>
      <c r="D41" s="8"/>
      <c r="E41" s="8"/>
      <c r="F41" s="8"/>
      <c r="G41" s="8"/>
      <c r="H41" s="8"/>
      <c r="I41" s="8"/>
      <c r="J41" s="8"/>
      <c r="K41" s="8"/>
      <c r="L41" s="8"/>
      <c r="M41" s="8"/>
      <c r="N41" s="8"/>
      <c r="O41" s="8"/>
      <c r="P41" s="8"/>
      <c r="Q41" s="1"/>
      <c r="R41" s="1"/>
      <c r="S41" s="1"/>
      <c r="T41" s="1"/>
      <c r="U41" s="1"/>
      <c r="V41" s="8"/>
      <c r="W41" s="1"/>
      <c r="X41" s="1"/>
      <c r="Y41" s="8"/>
      <c r="Z41" s="8"/>
      <c r="AA41" s="8"/>
      <c r="AB41" s="8"/>
      <c r="AC41" s="8"/>
      <c r="AD41" s="8"/>
      <c r="AE41" s="8"/>
      <c r="AF41" s="49"/>
      <c r="AG41" s="1"/>
      <c r="AH41" s="1"/>
      <c r="AI41" s="1"/>
      <c r="AJ41" s="1"/>
      <c r="AK41" s="1"/>
      <c r="AL41" s="1"/>
      <c r="AM41" s="1"/>
      <c r="AN41" s="1"/>
      <c r="AO41" s="1"/>
      <c r="AP41" s="1"/>
      <c r="AQ41" s="1"/>
      <c r="AR41" s="1"/>
      <c r="AS41" s="45" t="s">
        <v>106</v>
      </c>
      <c r="AT41" s="46" t="s">
        <v>104</v>
      </c>
      <c r="AU41" s="47" t="s">
        <v>112</v>
      </c>
      <c r="AV41" s="1" t="s">
        <v>171</v>
      </c>
      <c r="AW41" s="1"/>
      <c r="AX41" s="1"/>
      <c r="AY41" s="1"/>
      <c r="AZ41" s="1"/>
      <c r="BA41" s="1"/>
      <c r="BB41" s="1"/>
      <c r="BC41" s="1"/>
      <c r="BD41" s="1"/>
      <c r="BE41" s="1"/>
      <c r="BF41" s="8"/>
      <c r="BG41" s="8"/>
      <c r="BH41" s="8"/>
      <c r="BI41" s="8"/>
      <c r="BJ41" s="8"/>
      <c r="BK41" s="8"/>
      <c r="BL41" s="8"/>
      <c r="BM41" s="8"/>
      <c r="BN41" s="8"/>
      <c r="BO41" s="8"/>
      <c r="BP41" s="8"/>
      <c r="BQ41" s="8"/>
      <c r="BR41" s="8"/>
      <c r="BS41" s="8"/>
      <c r="BT41" s="8"/>
      <c r="BU41" s="8"/>
      <c r="BV41" s="8"/>
      <c r="BW41" s="1"/>
      <c r="BX41" s="8"/>
      <c r="BY41" s="8"/>
      <c r="BZ41" s="8"/>
      <c r="CA41" s="8"/>
      <c r="CB41" s="1"/>
      <c r="CC41" s="8"/>
      <c r="CD41" s="1"/>
      <c r="CE41" s="8"/>
      <c r="CF41" s="1"/>
      <c r="CG41" s="8"/>
      <c r="CH41" s="1"/>
      <c r="CI41" s="8"/>
    </row>
    <row r="42" spans="1:87" ht="19.149999999999999" customHeight="1">
      <c r="A42" s="1"/>
      <c r="B42" s="141" t="s">
        <v>182</v>
      </c>
      <c r="C42" s="54"/>
      <c r="D42" s="55"/>
      <c r="E42" s="55"/>
      <c r="F42" s="55"/>
      <c r="G42" s="55"/>
      <c r="H42" s="55"/>
      <c r="I42" s="8"/>
      <c r="J42" s="8"/>
      <c r="K42" s="8"/>
      <c r="L42" s="8"/>
      <c r="M42" s="8"/>
      <c r="N42" s="8"/>
      <c r="O42" s="8"/>
      <c r="P42" s="8"/>
      <c r="Q42" s="1"/>
      <c r="R42" s="1"/>
      <c r="S42" s="1"/>
      <c r="T42" s="1"/>
      <c r="U42" s="1"/>
      <c r="V42" s="8"/>
      <c r="W42" s="1"/>
      <c r="X42" s="1"/>
      <c r="Y42" s="8"/>
      <c r="Z42" s="8"/>
      <c r="AA42" s="8"/>
      <c r="AB42" s="8"/>
      <c r="AC42" s="8"/>
      <c r="AD42" s="8"/>
      <c r="AE42" s="8"/>
      <c r="AF42" s="1"/>
      <c r="AG42" s="1"/>
      <c r="AH42" s="1"/>
      <c r="AI42" s="1"/>
      <c r="AJ42" s="1"/>
      <c r="AK42" s="1"/>
      <c r="AL42" s="1"/>
      <c r="AM42" s="1"/>
      <c r="AN42" s="1"/>
      <c r="AO42" s="1"/>
      <c r="AP42" s="1"/>
      <c r="AQ42" s="1"/>
      <c r="AR42" s="49" t="s">
        <v>183</v>
      </c>
      <c r="AS42" s="50">
        <f>COUNTIF(AV3:AV11,BA4)</f>
        <v>6</v>
      </c>
      <c r="AT42" s="50">
        <f>COUNTIF(AV3:AV11,BA5)</f>
        <v>3</v>
      </c>
      <c r="AU42" s="50">
        <f>COUNTIF(AV3:AV8,0)</f>
        <v>0</v>
      </c>
      <c r="AV42" s="50">
        <f>AVERAGEIF(AT3:AT11,"&gt;=0")</f>
        <v>0.77777777777777779</v>
      </c>
      <c r="AW42" s="1"/>
      <c r="AX42" s="1"/>
      <c r="AY42" s="1"/>
      <c r="AZ42" s="1"/>
      <c r="BA42" s="1"/>
      <c r="BB42" s="1"/>
      <c r="BC42" s="1"/>
      <c r="BD42" s="1"/>
      <c r="BE42" s="1"/>
      <c r="BF42" s="8"/>
      <c r="BG42" s="8"/>
      <c r="BH42" s="8"/>
      <c r="BI42" s="8"/>
      <c r="BJ42" s="8"/>
      <c r="BK42" s="8"/>
      <c r="BL42" s="8"/>
      <c r="BM42" s="8"/>
      <c r="BN42" s="8"/>
      <c r="BO42" s="8"/>
      <c r="BP42" s="8"/>
      <c r="BQ42" s="8"/>
      <c r="BR42" s="8"/>
      <c r="BS42" s="8"/>
      <c r="BT42" s="8"/>
      <c r="BU42" s="8"/>
      <c r="BV42" s="8"/>
      <c r="BW42" s="1"/>
      <c r="BX42" s="8"/>
      <c r="BY42" s="8"/>
      <c r="BZ42" s="8"/>
      <c r="CA42" s="8"/>
      <c r="CB42" s="1"/>
      <c r="CC42" s="8"/>
      <c r="CD42" s="1"/>
      <c r="CE42" s="8"/>
      <c r="CF42" s="1"/>
      <c r="CG42" s="8"/>
      <c r="CH42" s="1"/>
      <c r="CI42" s="8"/>
    </row>
    <row r="43" spans="1:87" ht="16.899999999999999" thickBot="1">
      <c r="A43" s="1"/>
      <c r="B43" s="96" t="s">
        <v>184</v>
      </c>
      <c r="C43" s="96"/>
      <c r="D43" s="56" t="str">
        <f>_xlfn.IFNA(AS31,"")</f>
        <v>Actual Year 3</v>
      </c>
      <c r="E43" s="56"/>
      <c r="F43" s="55"/>
      <c r="G43" s="57"/>
      <c r="H43" s="57"/>
      <c r="I43" s="8"/>
      <c r="J43" s="8"/>
      <c r="K43" s="8"/>
      <c r="L43" s="8"/>
      <c r="M43" s="8"/>
      <c r="N43" s="8"/>
      <c r="O43" s="8"/>
      <c r="P43" s="8"/>
      <c r="Q43" s="1"/>
      <c r="R43" s="1"/>
      <c r="S43" s="1"/>
      <c r="T43" s="1"/>
      <c r="U43" s="1"/>
      <c r="V43" s="8"/>
      <c r="W43" s="1"/>
      <c r="X43" s="1"/>
      <c r="Y43" s="8"/>
      <c r="Z43" s="8"/>
      <c r="AA43" s="8"/>
      <c r="AB43" s="8"/>
      <c r="AC43" s="8"/>
      <c r="AD43" s="8"/>
      <c r="AE43" s="8"/>
      <c r="AF43" s="1"/>
      <c r="AG43" s="1"/>
      <c r="AH43" s="1"/>
      <c r="AI43" s="1"/>
      <c r="AJ43" s="1"/>
      <c r="AK43" s="1"/>
      <c r="AL43" s="1"/>
      <c r="AM43" s="1"/>
      <c r="AN43" s="1"/>
      <c r="AO43" s="1"/>
      <c r="AP43" s="1"/>
      <c r="AQ43" s="1"/>
      <c r="AR43" s="49" t="s">
        <v>185</v>
      </c>
      <c r="AS43" s="50">
        <f>COUNTIF(AV12:AV23,BA4)</f>
        <v>3</v>
      </c>
      <c r="AT43" s="50">
        <f>COUNTIF(AV12:AV23,BA5)</f>
        <v>9</v>
      </c>
      <c r="AU43" s="50">
        <f>COUNTIF(AV12:AV23,0)</f>
        <v>0</v>
      </c>
      <c r="AV43" s="50">
        <f>AVERAGEIF(AV12:AV23,"&gt;=0")</f>
        <v>0.625</v>
      </c>
      <c r="AW43" s="1"/>
      <c r="AX43" s="1"/>
      <c r="AY43" s="1"/>
      <c r="AZ43" s="1"/>
      <c r="BA43" s="1"/>
      <c r="BB43" s="1"/>
      <c r="BC43" s="1"/>
      <c r="BD43" s="1"/>
      <c r="BE43" s="1"/>
      <c r="BF43" s="8"/>
      <c r="BG43" s="8"/>
      <c r="BH43" s="8"/>
      <c r="BI43" s="8"/>
      <c r="BJ43" s="8"/>
      <c r="BK43" s="8"/>
      <c r="BL43" s="8"/>
      <c r="BM43" s="8"/>
      <c r="BN43" s="8"/>
      <c r="BO43" s="8"/>
      <c r="BP43" s="8"/>
      <c r="BQ43" s="8"/>
      <c r="BR43" s="8"/>
      <c r="BS43" s="8"/>
      <c r="BT43" s="8"/>
      <c r="BU43" s="8"/>
      <c r="BV43" s="8"/>
      <c r="BW43" s="1"/>
      <c r="BX43" s="8"/>
      <c r="BY43" s="8"/>
      <c r="BZ43" s="8"/>
      <c r="CA43" s="8"/>
      <c r="CB43" s="1"/>
      <c r="CC43" s="8"/>
      <c r="CD43" s="1"/>
      <c r="CE43" s="8"/>
      <c r="CF43" s="1"/>
      <c r="CG43" s="8"/>
      <c r="CH43" s="1"/>
      <c r="CI43" s="8"/>
    </row>
    <row r="44" spans="1:87" ht="16.149999999999999">
      <c r="A44" s="1"/>
      <c r="B44" s="58"/>
      <c r="C44" s="59"/>
      <c r="D44" s="136" t="s">
        <v>186</v>
      </c>
      <c r="E44" s="137"/>
      <c r="F44" s="138" t="s">
        <v>187</v>
      </c>
      <c r="G44" s="139"/>
      <c r="H44" s="138" t="s">
        <v>188</v>
      </c>
      <c r="I44" s="139"/>
      <c r="J44" s="138" t="s">
        <v>189</v>
      </c>
      <c r="K44" s="140"/>
      <c r="L44" s="8"/>
      <c r="M44" s="8"/>
      <c r="N44" s="8"/>
      <c r="O44" s="8"/>
      <c r="P44" s="8"/>
      <c r="Q44" s="1"/>
      <c r="R44" s="1"/>
      <c r="S44" s="1"/>
      <c r="T44" s="1"/>
      <c r="U44" s="1"/>
      <c r="V44" s="8"/>
      <c r="W44" s="1"/>
      <c r="X44" s="1"/>
      <c r="Y44" s="8"/>
      <c r="Z44" s="8"/>
      <c r="AA44" s="8"/>
      <c r="AB44" s="8"/>
      <c r="AC44" s="8"/>
      <c r="AD44" s="8"/>
      <c r="AE44" s="8"/>
      <c r="AF44" s="1"/>
      <c r="AG44" s="1"/>
      <c r="AH44" s="1"/>
      <c r="AI44" s="1"/>
      <c r="AJ44" s="1"/>
      <c r="AK44" s="1"/>
      <c r="AL44" s="1"/>
      <c r="AM44" s="1"/>
      <c r="AN44" s="1"/>
      <c r="AO44" s="1"/>
      <c r="AP44" s="1"/>
      <c r="AQ44" s="1"/>
      <c r="AR44" s="49" t="s">
        <v>190</v>
      </c>
      <c r="AS44" s="50">
        <f>COUNTIF(AV24:AV30,BA4)</f>
        <v>3</v>
      </c>
      <c r="AT44" s="50">
        <f>COUNTIF(AV24:AV30,BA5)</f>
        <v>4</v>
      </c>
      <c r="AU44" s="50">
        <f>COUNTIF(AV24:AV30,0)</f>
        <v>0</v>
      </c>
      <c r="AV44" s="50">
        <f>AVERAGEIF(AV24:AV30,"&gt;=0")</f>
        <v>0.7142857142857143</v>
      </c>
      <c r="AW44" s="1"/>
      <c r="AX44" s="1"/>
      <c r="AY44" s="1"/>
      <c r="AZ44" s="1"/>
      <c r="BA44" s="1"/>
      <c r="BB44" s="1"/>
      <c r="BC44" s="1"/>
      <c r="BD44" s="1"/>
      <c r="BE44" s="1"/>
      <c r="BF44" s="8"/>
      <c r="BG44" s="8"/>
      <c r="BH44" s="8"/>
      <c r="BI44" s="8"/>
      <c r="BJ44" s="8"/>
      <c r="BK44" s="8"/>
      <c r="BL44" s="8"/>
      <c r="BM44" s="8"/>
      <c r="BN44" s="8"/>
      <c r="BO44" s="8"/>
      <c r="BP44" s="8"/>
      <c r="BQ44" s="8"/>
      <c r="BR44" s="8"/>
      <c r="BS44" s="8"/>
      <c r="BT44" s="8"/>
      <c r="BU44" s="8"/>
      <c r="BV44" s="8"/>
      <c r="BW44" s="1"/>
      <c r="BX44" s="8"/>
      <c r="BY44" s="8"/>
      <c r="BZ44" s="8"/>
      <c r="CA44" s="8"/>
      <c r="CB44" s="1"/>
      <c r="CC44" s="8"/>
      <c r="CD44" s="1"/>
      <c r="CE44" s="8"/>
      <c r="CF44" s="1"/>
      <c r="CG44" s="8"/>
      <c r="CH44" s="1"/>
      <c r="CI44" s="8"/>
    </row>
    <row r="45" spans="1:87" ht="16.149999999999999">
      <c r="A45" s="1"/>
      <c r="B45" s="94" t="s">
        <v>191</v>
      </c>
      <c r="C45" s="95"/>
      <c r="D45" s="107"/>
      <c r="E45" s="108"/>
      <c r="F45" s="111" t="s">
        <v>192</v>
      </c>
      <c r="G45" s="113"/>
      <c r="H45" s="111" t="s">
        <v>192</v>
      </c>
      <c r="I45" s="113"/>
      <c r="J45" s="111" t="s">
        <v>192</v>
      </c>
      <c r="K45" s="112"/>
      <c r="L45" s="8"/>
      <c r="M45" s="8"/>
      <c r="N45" s="8"/>
      <c r="O45" s="8"/>
      <c r="P45" s="8"/>
      <c r="Q45" s="1"/>
      <c r="R45" s="1"/>
      <c r="S45" s="1"/>
      <c r="T45" s="1"/>
      <c r="U45" s="1"/>
      <c r="V45" s="8"/>
      <c r="W45" s="1"/>
      <c r="X45" s="1"/>
      <c r="Y45" s="8"/>
      <c r="Z45" s="8"/>
      <c r="AA45" s="8"/>
      <c r="AB45" s="8"/>
      <c r="AC45" s="8"/>
      <c r="AD45" s="8"/>
      <c r="AE45" s="8"/>
      <c r="AF45" s="1"/>
      <c r="AG45" s="1"/>
      <c r="AH45" s="1"/>
      <c r="AI45" s="1"/>
      <c r="AJ45" s="1"/>
      <c r="AK45" s="1"/>
      <c r="AL45" s="1"/>
      <c r="AM45" s="1"/>
      <c r="AN45" s="1"/>
      <c r="AO45" s="1"/>
      <c r="AP45" s="1"/>
      <c r="AQ45" s="1"/>
      <c r="AR45" s="1" t="s">
        <v>193</v>
      </c>
      <c r="AS45" s="50">
        <f>SUM(AS42:AS44)</f>
        <v>12</v>
      </c>
      <c r="AT45" s="50">
        <f>SUM(AT42:AT44)</f>
        <v>16</v>
      </c>
      <c r="AU45" s="50">
        <f>SUM(AU42:AU44)</f>
        <v>0</v>
      </c>
      <c r="AV45" s="50">
        <f>COUNTIF(AV3:AV30,"&gt;=0")</f>
        <v>28</v>
      </c>
      <c r="AW45" s="1"/>
      <c r="AX45" s="1"/>
      <c r="AY45" s="1"/>
      <c r="AZ45" s="1"/>
      <c r="BA45" s="1"/>
      <c r="BB45" s="1"/>
      <c r="BC45" s="1"/>
      <c r="BD45" s="1"/>
      <c r="BE45" s="1"/>
      <c r="BF45" s="8"/>
      <c r="BG45" s="8"/>
      <c r="BH45" s="8"/>
      <c r="BI45" s="8"/>
      <c r="BJ45" s="8"/>
      <c r="BK45" s="8"/>
      <c r="BL45" s="8"/>
      <c r="BM45" s="8"/>
      <c r="BN45" s="8"/>
      <c r="BO45" s="8"/>
      <c r="BP45" s="8"/>
      <c r="BQ45" s="8"/>
      <c r="BR45" s="8"/>
      <c r="BS45" s="8"/>
      <c r="BT45" s="8"/>
      <c r="BU45" s="8"/>
      <c r="BV45" s="8"/>
      <c r="BW45" s="1"/>
      <c r="BX45" s="8"/>
      <c r="BY45" s="8"/>
      <c r="BZ45" s="8"/>
      <c r="CA45" s="8"/>
      <c r="CB45" s="1"/>
      <c r="CC45" s="8"/>
      <c r="CD45" s="1"/>
      <c r="CE45" s="8"/>
      <c r="CF45" s="1"/>
      <c r="CG45" s="8"/>
      <c r="CH45" s="1"/>
      <c r="CI45" s="8"/>
    </row>
    <row r="46" spans="1:87" ht="16.149999999999999">
      <c r="A46" s="1"/>
      <c r="B46" s="105" t="str">
        <f>AZ4</f>
        <v>≥80</v>
      </c>
      <c r="C46" s="106"/>
      <c r="D46" s="109">
        <f>IF(AS39=0,NA(),AS39)</f>
        <v>11</v>
      </c>
      <c r="E46" s="109"/>
      <c r="F46" s="109">
        <f>IF(AS36=0,NA(),AS36)</f>
        <v>5</v>
      </c>
      <c r="G46" s="109"/>
      <c r="H46" s="109">
        <f>IF(AS37=0,NA(),AS37)</f>
        <v>3</v>
      </c>
      <c r="I46" s="109"/>
      <c r="J46" s="109">
        <f>IF(AS38=0,NA(),AS38)</f>
        <v>3</v>
      </c>
      <c r="K46" s="109"/>
      <c r="L46" s="8"/>
      <c r="M46" s="8"/>
      <c r="N46" s="8"/>
      <c r="O46" s="8"/>
      <c r="P46" s="8"/>
      <c r="Q46" s="1"/>
      <c r="R46" s="1"/>
      <c r="S46" s="1"/>
      <c r="T46" s="1"/>
      <c r="U46" s="1"/>
      <c r="V46" s="8"/>
      <c r="W46" s="1"/>
      <c r="X46" s="1"/>
      <c r="Y46" s="8"/>
      <c r="Z46" s="8"/>
      <c r="AA46" s="8"/>
      <c r="AB46" s="8"/>
      <c r="AC46" s="8"/>
      <c r="AD46" s="8"/>
      <c r="AE46" s="8"/>
      <c r="AF46" s="1"/>
      <c r="AG46" s="1"/>
      <c r="AH46" s="1"/>
      <c r="AI46" s="1"/>
      <c r="AJ46" s="1"/>
      <c r="AK46" s="1"/>
      <c r="AL46" s="1"/>
      <c r="AM46" s="1"/>
      <c r="AN46" s="1"/>
      <c r="AO46" s="1"/>
      <c r="AP46" s="1"/>
      <c r="AQ46" s="1"/>
      <c r="AR46" s="49" t="s">
        <v>194</v>
      </c>
      <c r="AS46" s="50"/>
      <c r="AT46" s="50"/>
      <c r="AU46" s="50"/>
      <c r="AV46" s="384">
        <f>SUMIF(AV3:AV30,"&gt;=0")/AV45</f>
        <v>0.7142857142857143</v>
      </c>
      <c r="AW46" s="1"/>
      <c r="AX46" s="1"/>
      <c r="AY46" s="1"/>
      <c r="AZ46" s="1"/>
      <c r="BA46" s="1"/>
      <c r="BB46" s="1"/>
      <c r="BC46" s="1"/>
      <c r="BD46" s="1"/>
      <c r="BE46" s="1"/>
      <c r="BF46" s="8"/>
      <c r="BG46" s="8"/>
      <c r="BH46" s="8"/>
      <c r="BI46" s="8"/>
      <c r="BJ46" s="8"/>
      <c r="BK46" s="8"/>
      <c r="BL46" s="8"/>
      <c r="BM46" s="8"/>
      <c r="BN46" s="8"/>
      <c r="BO46" s="8"/>
      <c r="BP46" s="8"/>
      <c r="BQ46" s="8"/>
      <c r="BR46" s="8"/>
      <c r="BS46" s="8"/>
      <c r="BT46" s="8"/>
      <c r="BU46" s="8"/>
      <c r="BV46" s="8"/>
      <c r="BW46" s="1"/>
      <c r="BX46" s="8"/>
      <c r="BY46" s="8"/>
      <c r="BZ46" s="8"/>
      <c r="CA46" s="8"/>
      <c r="CB46" s="1"/>
      <c r="CC46" s="8"/>
      <c r="CD46" s="1"/>
      <c r="CE46" s="8"/>
      <c r="CF46" s="1"/>
      <c r="CG46" s="8"/>
      <c r="CH46" s="1"/>
      <c r="CI46" s="8"/>
    </row>
    <row r="47" spans="1:87" ht="16.149999999999999">
      <c r="A47" s="1"/>
      <c r="B47" s="103" t="str">
        <f>AZ5</f>
        <v>60-79</v>
      </c>
      <c r="C47" s="104"/>
      <c r="D47" s="109">
        <f>IF(AT39=0,NA(),AT39)</f>
        <v>17</v>
      </c>
      <c r="E47" s="109"/>
      <c r="F47" s="109">
        <f>IF(AT36=0,NA(),AT36)</f>
        <v>4</v>
      </c>
      <c r="G47" s="109"/>
      <c r="H47" s="109">
        <f>IF(AT37=0,NA(),AT37)</f>
        <v>9</v>
      </c>
      <c r="I47" s="109"/>
      <c r="J47" s="109">
        <f>IF(AT38=0,NA(),AT38)</f>
        <v>4</v>
      </c>
      <c r="K47" s="109"/>
      <c r="L47" s="8"/>
      <c r="M47" s="8"/>
      <c r="N47" s="8"/>
      <c r="O47" s="8"/>
      <c r="P47" s="8"/>
      <c r="Q47" s="1"/>
      <c r="R47" s="1"/>
      <c r="S47" s="1"/>
      <c r="T47" s="1"/>
      <c r="U47" s="1"/>
      <c r="V47" s="8"/>
      <c r="W47" s="1"/>
      <c r="X47" s="1"/>
      <c r="Y47" s="8"/>
      <c r="Z47" s="8"/>
      <c r="AA47" s="8"/>
      <c r="AB47" s="8"/>
      <c r="AC47" s="8"/>
      <c r="AD47" s="8"/>
      <c r="AE47" s="8"/>
      <c r="AF47" s="1"/>
      <c r="AG47" s="1"/>
      <c r="AH47" s="1"/>
      <c r="AI47" s="1"/>
      <c r="AJ47" s="1"/>
      <c r="AK47" s="1"/>
      <c r="AL47" s="8"/>
      <c r="AM47" s="1"/>
      <c r="AN47" s="1"/>
      <c r="AO47" s="1"/>
      <c r="AP47" s="1"/>
      <c r="AQ47" s="1"/>
      <c r="AR47" s="1"/>
      <c r="AS47" s="1"/>
      <c r="AT47" s="1"/>
      <c r="AU47" s="1"/>
      <c r="AV47" s="1"/>
      <c r="AW47" s="1"/>
      <c r="AX47" s="1"/>
      <c r="AY47" s="1"/>
      <c r="AZ47" s="1"/>
      <c r="BA47" s="1"/>
      <c r="BB47" s="1"/>
      <c r="BC47" s="1"/>
      <c r="BD47" s="1"/>
      <c r="BE47" s="1"/>
      <c r="BF47" s="8"/>
      <c r="BG47" s="8"/>
      <c r="BH47" s="8"/>
      <c r="BI47" s="8"/>
      <c r="BJ47" s="8"/>
      <c r="BK47" s="8"/>
      <c r="BL47" s="8"/>
      <c r="BM47" s="8"/>
      <c r="BN47" s="8"/>
      <c r="BO47" s="8"/>
      <c r="BP47" s="8"/>
      <c r="BQ47" s="8"/>
      <c r="BR47" s="8"/>
      <c r="BS47" s="8"/>
      <c r="BT47" s="8"/>
      <c r="BU47" s="8"/>
      <c r="BV47" s="8"/>
      <c r="BW47" s="1"/>
      <c r="BX47" s="8"/>
      <c r="BY47" s="8"/>
      <c r="BZ47" s="8"/>
      <c r="CA47" s="8"/>
      <c r="CB47" s="1"/>
      <c r="CC47" s="8"/>
      <c r="CD47" s="1"/>
      <c r="CE47" s="8"/>
      <c r="CF47" s="1"/>
      <c r="CG47" s="8"/>
      <c r="CH47" s="1"/>
      <c r="CI47" s="8"/>
    </row>
    <row r="48" spans="1:87" ht="16.149999999999999">
      <c r="A48" s="1"/>
      <c r="B48" s="101" t="str">
        <f>AZ6</f>
        <v>&lt;60</v>
      </c>
      <c r="C48" s="102"/>
      <c r="D48" s="109" t="e">
        <f>IF(AU39=0,NA(),AU39)</f>
        <v>#N/A</v>
      </c>
      <c r="E48" s="109"/>
      <c r="F48" s="109" t="e">
        <f>IF(AU36=0,NA(),AU36)</f>
        <v>#N/A</v>
      </c>
      <c r="G48" s="109"/>
      <c r="H48" s="109" t="e">
        <f>IF(AU37=0,NA(),AU37)</f>
        <v>#N/A</v>
      </c>
      <c r="I48" s="109"/>
      <c r="J48" s="109" t="e">
        <f>IF(AU38=0,NA(),AU38)</f>
        <v>#N/A</v>
      </c>
      <c r="K48" s="109"/>
      <c r="L48" s="8"/>
      <c r="M48" s="8"/>
      <c r="N48" s="8"/>
      <c r="O48" s="8"/>
      <c r="P48" s="8"/>
      <c r="Q48" s="1"/>
      <c r="R48" s="1"/>
      <c r="S48" s="1"/>
      <c r="T48" s="1"/>
      <c r="U48" s="1"/>
      <c r="V48" s="8"/>
      <c r="W48" s="1"/>
      <c r="X48" s="1"/>
      <c r="Y48" s="8"/>
      <c r="Z48" s="8"/>
      <c r="AA48" s="8"/>
      <c r="AB48" s="8"/>
      <c r="AC48" s="8"/>
      <c r="AD48" s="8"/>
      <c r="AE48" s="8"/>
      <c r="AF48" s="1"/>
      <c r="AG48" s="1"/>
      <c r="AH48" s="1"/>
      <c r="AI48" s="1"/>
      <c r="AJ48" s="1"/>
      <c r="AK48" s="1"/>
      <c r="AL48" s="8"/>
      <c r="AM48" s="1"/>
      <c r="AN48" s="1"/>
      <c r="AO48" s="1"/>
      <c r="AP48" s="1"/>
      <c r="AQ48" s="1"/>
      <c r="AR48" s="1"/>
      <c r="AS48" s="1"/>
      <c r="AT48" s="1"/>
      <c r="AU48" s="1"/>
      <c r="AV48" s="1">
        <f>IF(ISERROR(AVERAGE(AV24:AV30,AV12:AV23,AV3:AV11)),"",(AVERAGE(AV24:AV30,AV12:AV23,AV3:AV11)))</f>
        <v>0.7142857142857143</v>
      </c>
      <c r="AW48" s="1"/>
      <c r="AX48" s="1"/>
      <c r="AY48" s="1"/>
      <c r="AZ48" s="1"/>
      <c r="BA48" s="1"/>
      <c r="BB48" s="1"/>
      <c r="BC48" s="1"/>
      <c r="BD48" s="1"/>
      <c r="BE48" s="1"/>
      <c r="BF48" s="8"/>
      <c r="BG48" s="8"/>
      <c r="BH48" s="8"/>
      <c r="BI48" s="8"/>
      <c r="BJ48" s="8"/>
      <c r="BK48" s="8"/>
      <c r="BL48" s="8"/>
      <c r="BM48" s="8"/>
      <c r="BN48" s="8"/>
      <c r="BO48" s="8"/>
      <c r="BP48" s="8"/>
      <c r="BQ48" s="8"/>
      <c r="BR48" s="8"/>
      <c r="BS48" s="8"/>
      <c r="BT48" s="8"/>
      <c r="BU48" s="8"/>
      <c r="BV48" s="8"/>
      <c r="BW48" s="1"/>
      <c r="BX48" s="8"/>
      <c r="BY48" s="8"/>
      <c r="BZ48" s="8"/>
      <c r="CA48" s="8"/>
      <c r="CB48" s="1"/>
      <c r="CC48" s="8"/>
      <c r="CD48" s="1"/>
      <c r="CE48" s="8"/>
      <c r="CF48" s="1"/>
      <c r="CG48" s="8"/>
      <c r="CH48" s="1"/>
      <c r="CI48" s="8"/>
    </row>
    <row r="49" spans="2:86" s="211" customFormat="1" ht="16.899999999999999" thickBot="1">
      <c r="B49" s="99" t="s">
        <v>195</v>
      </c>
      <c r="C49" s="100"/>
      <c r="D49" s="97">
        <f>IFERROR(AV40,"n/a")</f>
        <v>0.6964285714285714</v>
      </c>
      <c r="E49" s="98"/>
      <c r="F49" s="97">
        <f>IFERROR(AV36,"n/a")</f>
        <v>0.77777777777777779</v>
      </c>
      <c r="G49" s="98"/>
      <c r="H49" s="97">
        <f>IFERROR(AV37,"n/a")</f>
        <v>0.625</v>
      </c>
      <c r="I49" s="98"/>
      <c r="J49" s="97">
        <f>IFERROR(AV38,"n/a")</f>
        <v>0.7142857142857143</v>
      </c>
      <c r="K49" s="110"/>
      <c r="L49" s="8"/>
      <c r="M49" s="8"/>
      <c r="N49" s="8"/>
      <c r="O49" s="8"/>
      <c r="P49" s="8"/>
      <c r="Q49" s="1"/>
      <c r="R49" s="1"/>
      <c r="S49" s="1"/>
      <c r="T49" s="1"/>
      <c r="U49" s="1"/>
      <c r="V49" s="8"/>
      <c r="W49" s="1"/>
      <c r="X49" s="1"/>
      <c r="Y49" s="8"/>
      <c r="Z49" s="8"/>
      <c r="AA49" s="8"/>
      <c r="AB49" s="8"/>
      <c r="AC49" s="8"/>
      <c r="AD49" s="8"/>
      <c r="AE49" s="8"/>
      <c r="AF49" s="1"/>
      <c r="AG49" s="1"/>
      <c r="AH49" s="1"/>
      <c r="AI49" s="1"/>
      <c r="AJ49" s="1"/>
      <c r="AK49" s="1"/>
      <c r="AL49" s="8"/>
      <c r="AM49" s="1"/>
      <c r="AN49" s="1"/>
      <c r="AO49" s="1"/>
      <c r="AP49" s="1"/>
      <c r="AQ49" s="1"/>
      <c r="AR49" s="1"/>
      <c r="AS49" s="1"/>
      <c r="AT49" s="1"/>
      <c r="AU49" s="1"/>
      <c r="AV49" s="1"/>
      <c r="AW49" s="1"/>
      <c r="AX49" s="1"/>
      <c r="AY49" s="1"/>
      <c r="AZ49" s="1"/>
      <c r="BA49" s="1"/>
      <c r="BB49" s="1"/>
      <c r="BC49" s="1"/>
      <c r="BD49" s="1"/>
      <c r="BE49" s="1"/>
      <c r="BF49" s="8"/>
      <c r="BG49" s="8"/>
      <c r="BH49" s="8"/>
      <c r="BI49" s="8"/>
      <c r="BJ49" s="8"/>
      <c r="BK49" s="8"/>
      <c r="BL49" s="8"/>
      <c r="BM49" s="8"/>
      <c r="BN49" s="8"/>
      <c r="BO49" s="8"/>
      <c r="BP49" s="8"/>
      <c r="BQ49" s="8"/>
      <c r="BR49" s="8"/>
      <c r="BS49" s="8"/>
      <c r="BT49" s="8"/>
      <c r="BU49" s="8"/>
      <c r="BV49" s="8"/>
      <c r="BW49" s="1"/>
      <c r="BX49" s="8"/>
      <c r="BY49" s="8"/>
      <c r="BZ49" s="8"/>
      <c r="CA49" s="8"/>
      <c r="CB49" s="1"/>
      <c r="CC49" s="8"/>
      <c r="CD49" s="1"/>
      <c r="CE49" s="8"/>
      <c r="CF49" s="1"/>
      <c r="CG49" s="8"/>
      <c r="CH49" s="1"/>
    </row>
    <row r="50" spans="2:86" s="211" customFormat="1" ht="13.9">
      <c r="B50" s="44"/>
      <c r="C50" s="44"/>
      <c r="D50" s="1"/>
      <c r="E50" s="1"/>
      <c r="F50" s="1"/>
      <c r="G50" s="1"/>
      <c r="H50" s="8"/>
      <c r="I50" s="8"/>
      <c r="J50" s="8"/>
      <c r="K50" s="8"/>
      <c r="L50" s="44"/>
      <c r="M50" s="8"/>
      <c r="N50" s="8"/>
      <c r="O50" s="8"/>
      <c r="P50" s="8"/>
      <c r="Q50" s="1"/>
      <c r="R50" s="1"/>
      <c r="S50" s="1"/>
      <c r="T50" s="1"/>
      <c r="U50" s="1"/>
      <c r="V50" s="8"/>
      <c r="W50" s="1"/>
      <c r="X50" s="1"/>
      <c r="Y50" s="8"/>
      <c r="Z50" s="8"/>
      <c r="AA50" s="8"/>
      <c r="AB50" s="8"/>
      <c r="AC50" s="8"/>
      <c r="AD50" s="8"/>
      <c r="AE50" s="8"/>
      <c r="AF50" s="1"/>
      <c r="AG50" s="1"/>
      <c r="AH50" s="1"/>
      <c r="AI50" s="1"/>
      <c r="AJ50" s="1"/>
      <c r="AK50" s="1"/>
      <c r="AL50" s="8"/>
      <c r="AM50" s="1"/>
      <c r="AN50" s="1"/>
      <c r="AO50" s="1"/>
      <c r="AP50" s="1"/>
      <c r="AQ50" s="1"/>
      <c r="AR50" s="1"/>
      <c r="AS50" s="1"/>
      <c r="AT50" s="1"/>
      <c r="AU50" s="1"/>
      <c r="AV50" s="1"/>
      <c r="AW50" s="1"/>
      <c r="AX50" s="1"/>
      <c r="AY50" s="1"/>
      <c r="AZ50" s="1"/>
      <c r="BA50" s="1"/>
      <c r="BB50" s="1"/>
      <c r="BC50" s="1"/>
      <c r="BD50" s="1"/>
      <c r="BE50" s="1"/>
      <c r="BF50" s="8"/>
      <c r="BG50" s="8"/>
      <c r="BH50" s="8"/>
      <c r="BI50" s="8"/>
      <c r="BJ50" s="8"/>
      <c r="BK50" s="8"/>
      <c r="BL50" s="8"/>
      <c r="BM50" s="8"/>
      <c r="BN50" s="8"/>
      <c r="BO50" s="8"/>
      <c r="BP50" s="8"/>
      <c r="BQ50" s="8"/>
      <c r="BR50" s="8"/>
      <c r="BS50" s="8"/>
      <c r="BT50" s="8"/>
      <c r="BU50" s="8"/>
      <c r="BV50" s="8"/>
      <c r="BW50" s="1"/>
      <c r="BX50" s="8"/>
      <c r="BY50" s="8"/>
      <c r="BZ50" s="8"/>
      <c r="CA50" s="8"/>
      <c r="CB50" s="1"/>
      <c r="CC50" s="8"/>
      <c r="CD50" s="1"/>
      <c r="CE50" s="8"/>
      <c r="CF50" s="1"/>
      <c r="CG50" s="8"/>
      <c r="CH50" s="1"/>
    </row>
    <row r="51" spans="2:86" s="211" customFormat="1" ht="13.9">
      <c r="B51" s="1"/>
      <c r="C51" s="1"/>
      <c r="D51" s="1"/>
      <c r="E51" s="1"/>
      <c r="F51" s="1"/>
      <c r="G51" s="1"/>
      <c r="H51" s="8"/>
      <c r="I51" s="8"/>
      <c r="J51" s="8"/>
      <c r="K51" s="8"/>
      <c r="L51" s="8"/>
      <c r="M51" s="8"/>
      <c r="N51" s="8"/>
      <c r="O51" s="8"/>
      <c r="P51" s="8"/>
      <c r="Q51" s="1"/>
      <c r="R51" s="1"/>
      <c r="S51" s="1"/>
      <c r="T51" s="1"/>
      <c r="U51" s="1"/>
      <c r="V51" s="8"/>
      <c r="W51" s="1"/>
      <c r="X51" s="1"/>
      <c r="Y51" s="8"/>
      <c r="Z51" s="8"/>
      <c r="AA51" s="8"/>
      <c r="AB51" s="8"/>
      <c r="AC51" s="8"/>
      <c r="AD51" s="8"/>
      <c r="AE51" s="8"/>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8"/>
      <c r="BG51" s="8"/>
      <c r="BH51" s="8"/>
      <c r="BI51" s="8"/>
      <c r="BJ51" s="8"/>
      <c r="BK51" s="8"/>
      <c r="BL51" s="8"/>
      <c r="BM51" s="8"/>
      <c r="BN51" s="8"/>
      <c r="BO51" s="8"/>
      <c r="BP51" s="8"/>
      <c r="BQ51" s="8"/>
      <c r="BR51" s="8"/>
      <c r="BS51" s="8"/>
      <c r="BT51" s="8"/>
      <c r="BU51" s="8"/>
      <c r="BV51" s="8"/>
      <c r="BW51" s="1"/>
      <c r="BX51" s="8"/>
      <c r="BY51" s="8"/>
      <c r="BZ51" s="8"/>
      <c r="CA51" s="8"/>
      <c r="CB51" s="1"/>
      <c r="CC51" s="8"/>
      <c r="CD51" s="1"/>
      <c r="CE51" s="8"/>
      <c r="CF51" s="1"/>
      <c r="CG51" s="8"/>
      <c r="CH51" s="1"/>
    </row>
    <row r="52" spans="2:86" s="211" customFormat="1" ht="13.9">
      <c r="B52" s="1"/>
      <c r="C52" s="1"/>
      <c r="D52" s="1"/>
      <c r="E52" s="1"/>
      <c r="F52" s="1"/>
      <c r="G52" s="1"/>
      <c r="H52" s="8"/>
      <c r="I52" s="8"/>
      <c r="J52" s="8"/>
      <c r="K52" s="8"/>
      <c r="L52" s="8"/>
      <c r="M52" s="8"/>
      <c r="N52" s="8"/>
      <c r="O52" s="8"/>
      <c r="P52" s="8"/>
      <c r="Q52" s="1"/>
      <c r="R52" s="1"/>
      <c r="S52" s="1"/>
      <c r="T52" s="1"/>
      <c r="U52" s="1"/>
      <c r="V52" s="8"/>
      <c r="W52" s="1"/>
      <c r="X52" s="1"/>
      <c r="Y52" s="8"/>
      <c r="Z52" s="8"/>
      <c r="AA52" s="8"/>
      <c r="AB52" s="8"/>
      <c r="AC52" s="8"/>
      <c r="AD52" s="8"/>
      <c r="AE52" s="8"/>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8"/>
      <c r="BG52" s="8"/>
      <c r="BH52" s="8"/>
      <c r="BI52" s="8"/>
      <c r="BJ52" s="8"/>
      <c r="BK52" s="8"/>
      <c r="BL52" s="8"/>
      <c r="BM52" s="8"/>
      <c r="BN52" s="8"/>
      <c r="BO52" s="8"/>
      <c r="BP52" s="8"/>
      <c r="BQ52" s="8"/>
      <c r="BR52" s="8"/>
      <c r="BS52" s="8"/>
      <c r="BT52" s="8"/>
      <c r="BU52" s="8"/>
      <c r="BV52" s="8"/>
      <c r="BW52" s="1"/>
      <c r="BX52" s="8"/>
      <c r="BY52" s="8"/>
      <c r="BZ52" s="8"/>
      <c r="CA52" s="8"/>
      <c r="CB52" s="1"/>
      <c r="CC52" s="8"/>
      <c r="CD52" s="1"/>
      <c r="CE52" s="8"/>
      <c r="CF52" s="1"/>
      <c r="CG52" s="8"/>
      <c r="CH52" s="1"/>
    </row>
    <row r="53" spans="2:86" s="211" customFormat="1" ht="13.9">
      <c r="B53" s="1"/>
      <c r="C53" s="1"/>
      <c r="D53" s="1"/>
      <c r="E53" s="1"/>
      <c r="F53" s="1"/>
      <c r="G53" s="1"/>
      <c r="H53" s="8"/>
      <c r="I53" s="8"/>
      <c r="J53" s="8"/>
      <c r="K53" s="8"/>
      <c r="L53" s="8"/>
      <c r="M53" s="8"/>
      <c r="N53" s="8"/>
      <c r="O53" s="8"/>
      <c r="P53" s="8"/>
      <c r="Q53" s="1"/>
      <c r="R53" s="1"/>
      <c r="S53" s="1"/>
      <c r="T53" s="1"/>
      <c r="U53" s="1"/>
      <c r="V53" s="8"/>
      <c r="W53" s="1"/>
      <c r="X53" s="1"/>
      <c r="Y53" s="8"/>
      <c r="Z53" s="8"/>
      <c r="AA53" s="8"/>
      <c r="AB53" s="8"/>
      <c r="AC53" s="8"/>
      <c r="AD53" s="8"/>
      <c r="AE53" s="8"/>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8"/>
      <c r="BG53" s="8"/>
      <c r="BH53" s="8"/>
      <c r="BI53" s="8"/>
      <c r="BJ53" s="8"/>
      <c r="BK53" s="8"/>
      <c r="BL53" s="8"/>
      <c r="BM53" s="8"/>
      <c r="BN53" s="8"/>
      <c r="BO53" s="8"/>
      <c r="BP53" s="8"/>
      <c r="BQ53" s="8"/>
      <c r="BR53" s="8"/>
      <c r="BS53" s="8"/>
      <c r="BT53" s="8"/>
      <c r="BU53" s="8"/>
      <c r="BV53" s="8"/>
      <c r="BW53" s="1"/>
      <c r="BX53" s="8"/>
      <c r="BY53" s="8"/>
      <c r="BZ53" s="8"/>
      <c r="CA53" s="8"/>
      <c r="CB53" s="1"/>
      <c r="CC53" s="8"/>
      <c r="CD53" s="1"/>
      <c r="CE53" s="8"/>
      <c r="CF53" s="1"/>
      <c r="CG53" s="8"/>
      <c r="CH53" s="1"/>
    </row>
    <row r="54" spans="2:86" s="211" customFormat="1" ht="13.9">
      <c r="B54" s="1"/>
      <c r="C54" s="1"/>
      <c r="D54" s="1"/>
      <c r="E54" s="1"/>
      <c r="F54" s="1"/>
      <c r="G54" s="1"/>
      <c r="H54" s="8"/>
      <c r="I54" s="8"/>
      <c r="J54" s="8"/>
      <c r="K54" s="8"/>
      <c r="L54" s="8"/>
      <c r="M54" s="8"/>
      <c r="N54" s="8"/>
      <c r="O54" s="8"/>
      <c r="P54" s="8"/>
      <c r="Q54" s="1"/>
      <c r="R54" s="1"/>
      <c r="S54" s="1"/>
      <c r="T54" s="1"/>
      <c r="U54" s="1"/>
      <c r="V54" s="8"/>
      <c r="W54" s="1"/>
      <c r="X54" s="1"/>
      <c r="Y54" s="8"/>
      <c r="Z54" s="8"/>
      <c r="AA54" s="8"/>
      <c r="AB54" s="8"/>
      <c r="AC54" s="8"/>
      <c r="AD54" s="8"/>
      <c r="AE54" s="8"/>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8"/>
      <c r="BG54" s="8"/>
      <c r="BH54" s="8"/>
      <c r="BI54" s="8"/>
      <c r="BJ54" s="8"/>
      <c r="BK54" s="8"/>
      <c r="BL54" s="8"/>
      <c r="BM54" s="8"/>
      <c r="BN54" s="8"/>
      <c r="BO54" s="8"/>
      <c r="BP54" s="8"/>
      <c r="BQ54" s="8"/>
      <c r="BR54" s="8"/>
      <c r="BS54" s="8"/>
      <c r="BT54" s="8"/>
      <c r="BU54" s="8"/>
      <c r="BV54" s="8"/>
      <c r="BW54" s="1"/>
      <c r="BX54" s="8"/>
      <c r="BY54" s="8"/>
      <c r="BZ54" s="8"/>
      <c r="CA54" s="8"/>
      <c r="CB54" s="1"/>
      <c r="CC54" s="8"/>
      <c r="CD54" s="1"/>
      <c r="CE54" s="8"/>
      <c r="CF54" s="1"/>
      <c r="CG54" s="8"/>
      <c r="CH54" s="1"/>
    </row>
    <row r="55" spans="2:86" s="211" customFormat="1" ht="13.9">
      <c r="B55" s="1"/>
      <c r="C55" s="1"/>
      <c r="D55" s="1"/>
      <c r="E55" s="1"/>
      <c r="F55" s="1"/>
      <c r="G55" s="1"/>
      <c r="H55" s="8"/>
      <c r="I55" s="8"/>
      <c r="J55" s="8"/>
      <c r="K55" s="8"/>
      <c r="L55" s="8"/>
      <c r="M55" s="8"/>
      <c r="N55" s="8"/>
      <c r="O55" s="8"/>
      <c r="P55" s="8"/>
      <c r="Q55" s="1"/>
      <c r="R55" s="1"/>
      <c r="S55" s="1"/>
      <c r="T55" s="49"/>
      <c r="U55" s="1"/>
      <c r="V55" s="1"/>
      <c r="W55" s="1"/>
      <c r="X55" s="1"/>
      <c r="Y55" s="8"/>
      <c r="Z55" s="8"/>
      <c r="AA55" s="8"/>
      <c r="AB55" s="8"/>
      <c r="AC55" s="8"/>
      <c r="AD55" s="8"/>
      <c r="AE55" s="8"/>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8"/>
      <c r="BG55" s="8"/>
      <c r="BH55" s="8"/>
      <c r="BI55" s="8"/>
      <c r="BJ55" s="8"/>
      <c r="BK55" s="8"/>
      <c r="BL55" s="8"/>
      <c r="BM55" s="8"/>
      <c r="BN55" s="8"/>
      <c r="BO55" s="8"/>
      <c r="BP55" s="8"/>
      <c r="BQ55" s="8"/>
      <c r="BR55" s="8"/>
      <c r="BS55" s="8"/>
      <c r="BT55" s="8"/>
      <c r="BU55" s="8"/>
      <c r="BV55" s="8"/>
      <c r="BW55" s="1"/>
      <c r="BX55" s="8"/>
      <c r="BY55" s="8"/>
      <c r="BZ55" s="8"/>
      <c r="CA55" s="8"/>
      <c r="CB55" s="1"/>
      <c r="CC55" s="8"/>
      <c r="CD55" s="1"/>
      <c r="CE55" s="8"/>
      <c r="CF55" s="1"/>
      <c r="CG55" s="8"/>
      <c r="CH55" s="1"/>
    </row>
    <row r="56" spans="2:86" s="211" customFormat="1" ht="13.9">
      <c r="B56" s="1"/>
      <c r="C56" s="1"/>
      <c r="D56" s="1"/>
      <c r="E56" s="1"/>
      <c r="F56" s="1"/>
      <c r="G56" s="1"/>
      <c r="H56" s="8"/>
      <c r="I56" s="8"/>
      <c r="J56" s="8"/>
      <c r="K56" s="8"/>
      <c r="L56" s="8"/>
      <c r="M56" s="8"/>
      <c r="N56" s="8"/>
      <c r="O56" s="8"/>
      <c r="P56" s="8"/>
      <c r="Q56" s="1"/>
      <c r="R56" s="1"/>
      <c r="S56" s="1"/>
      <c r="T56" s="1"/>
      <c r="U56" s="1"/>
      <c r="V56" s="8"/>
      <c r="W56" s="1"/>
      <c r="X56" s="1"/>
      <c r="Y56" s="8"/>
      <c r="Z56" s="8"/>
      <c r="AA56" s="8"/>
      <c r="AB56" s="8"/>
      <c r="AC56" s="8"/>
      <c r="AD56" s="8"/>
      <c r="AE56" s="8"/>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8"/>
      <c r="BG56" s="8"/>
      <c r="BH56" s="8"/>
      <c r="BI56" s="8"/>
      <c r="BJ56" s="8"/>
      <c r="BK56" s="8"/>
      <c r="BL56" s="8"/>
      <c r="BM56" s="8"/>
      <c r="BN56" s="8"/>
      <c r="BO56" s="8"/>
      <c r="BP56" s="8"/>
      <c r="BQ56" s="8"/>
      <c r="BR56" s="8"/>
      <c r="BS56" s="8"/>
      <c r="BT56" s="8"/>
      <c r="BU56" s="8"/>
      <c r="BV56" s="8"/>
      <c r="BW56" s="1"/>
      <c r="BX56" s="8"/>
      <c r="BY56" s="8"/>
      <c r="BZ56" s="8"/>
      <c r="CA56" s="8"/>
      <c r="CB56" s="1"/>
      <c r="CC56" s="8"/>
      <c r="CD56" s="1"/>
      <c r="CE56" s="8"/>
      <c r="CF56" s="1"/>
      <c r="CG56" s="8"/>
      <c r="CH56" s="1"/>
    </row>
    <row r="57" spans="2:86" s="211" customFormat="1" ht="13.9">
      <c r="B57" s="1"/>
      <c r="C57" s="1"/>
      <c r="D57" s="1"/>
      <c r="E57" s="1"/>
      <c r="F57" s="1"/>
      <c r="G57" s="1"/>
      <c r="H57" s="8"/>
      <c r="I57" s="8"/>
      <c r="J57" s="8"/>
      <c r="K57" s="8"/>
      <c r="L57" s="8"/>
      <c r="M57" s="8"/>
      <c r="N57" s="8"/>
      <c r="O57" s="8"/>
      <c r="P57" s="8"/>
      <c r="Q57" s="1"/>
      <c r="R57" s="1"/>
      <c r="S57" s="1"/>
      <c r="T57" s="1"/>
      <c r="U57" s="1"/>
      <c r="V57" s="8"/>
      <c r="W57" s="1"/>
      <c r="X57" s="1"/>
      <c r="Y57" s="8"/>
      <c r="Z57" s="8"/>
      <c r="AA57" s="8"/>
      <c r="AB57" s="8"/>
      <c r="AC57" s="8"/>
      <c r="AD57" s="8"/>
      <c r="AE57" s="8"/>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8"/>
      <c r="BG57" s="8"/>
      <c r="BH57" s="8"/>
      <c r="BI57" s="8"/>
      <c r="BJ57" s="8"/>
      <c r="BK57" s="8"/>
      <c r="BL57" s="8"/>
      <c r="BM57" s="8"/>
      <c r="BN57" s="8"/>
      <c r="BO57" s="8"/>
      <c r="BP57" s="8"/>
      <c r="BQ57" s="8"/>
      <c r="BR57" s="8"/>
      <c r="BS57" s="8"/>
      <c r="BT57" s="8"/>
      <c r="BU57" s="8"/>
      <c r="BV57" s="8"/>
      <c r="BW57" s="1"/>
      <c r="BX57" s="8"/>
      <c r="BY57" s="8"/>
      <c r="BZ57" s="8"/>
      <c r="CA57" s="8"/>
      <c r="CB57" s="1"/>
      <c r="CC57" s="8"/>
      <c r="CD57" s="1"/>
      <c r="CE57" s="8"/>
      <c r="CF57" s="1"/>
      <c r="CG57" s="8"/>
      <c r="CH57" s="1"/>
    </row>
    <row r="58" spans="2:86" s="211" customFormat="1" ht="13.9">
      <c r="B58" s="1"/>
      <c r="C58" s="1"/>
      <c r="D58" s="8"/>
      <c r="E58" s="8"/>
      <c r="F58" s="1"/>
      <c r="G58" s="1"/>
      <c r="H58" s="1"/>
      <c r="I58" s="1"/>
      <c r="J58" s="1"/>
      <c r="K58" s="1"/>
      <c r="L58" s="8"/>
      <c r="M58" s="8"/>
      <c r="N58" s="8"/>
      <c r="O58" s="8"/>
      <c r="P58" s="8"/>
      <c r="Q58" s="1"/>
      <c r="R58" s="1"/>
      <c r="S58" s="1"/>
      <c r="T58" s="1"/>
      <c r="U58" s="1"/>
      <c r="V58" s="8"/>
      <c r="W58" s="1"/>
      <c r="X58" s="1"/>
      <c r="Y58" s="8"/>
      <c r="Z58" s="8"/>
      <c r="AA58" s="8"/>
      <c r="AB58" s="8"/>
      <c r="AC58" s="8"/>
      <c r="AD58" s="8"/>
      <c r="AE58" s="8"/>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8"/>
      <c r="BG58" s="8"/>
      <c r="BH58" s="8"/>
      <c r="BI58" s="8"/>
      <c r="BJ58" s="8"/>
      <c r="BK58" s="8"/>
      <c r="BL58" s="8"/>
      <c r="BM58" s="8"/>
      <c r="BN58" s="8"/>
      <c r="BO58" s="8"/>
      <c r="BP58" s="8"/>
      <c r="BQ58" s="8"/>
      <c r="BR58" s="8"/>
      <c r="BS58" s="8"/>
      <c r="BT58" s="8"/>
      <c r="BU58" s="8"/>
      <c r="BV58" s="8"/>
      <c r="BW58" s="1"/>
      <c r="BX58" s="8"/>
      <c r="BY58" s="8"/>
      <c r="BZ58" s="8"/>
      <c r="CA58" s="8"/>
      <c r="CB58" s="1"/>
      <c r="CC58" s="8"/>
      <c r="CD58" s="1"/>
      <c r="CE58" s="8"/>
      <c r="CF58" s="1"/>
      <c r="CG58" s="8"/>
      <c r="CH58" s="1"/>
    </row>
    <row r="59" spans="2:86" s="211" customFormat="1" ht="13.9">
      <c r="B59" s="1"/>
      <c r="C59" s="1"/>
      <c r="D59" s="8"/>
      <c r="E59" s="8"/>
      <c r="F59" s="8"/>
      <c r="G59" s="8"/>
      <c r="H59" s="8"/>
      <c r="I59" s="1"/>
      <c r="J59" s="1"/>
      <c r="K59" s="1"/>
      <c r="L59" s="1"/>
      <c r="M59" s="1"/>
      <c r="N59" s="8"/>
      <c r="O59" s="8"/>
      <c r="P59" s="8"/>
      <c r="Q59" s="1"/>
      <c r="R59" s="1"/>
      <c r="S59" s="1"/>
      <c r="T59" s="1"/>
      <c r="U59" s="1"/>
      <c r="V59" s="8"/>
      <c r="W59" s="1"/>
      <c r="X59" s="1"/>
      <c r="Y59" s="8"/>
      <c r="Z59" s="8"/>
      <c r="AA59" s="8"/>
      <c r="AB59" s="8"/>
      <c r="AC59" s="8"/>
      <c r="AD59" s="8"/>
      <c r="AE59" s="8"/>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8"/>
      <c r="BG59" s="8"/>
      <c r="BH59" s="8"/>
      <c r="BI59" s="8"/>
      <c r="BJ59" s="8"/>
      <c r="BK59" s="8"/>
      <c r="BL59" s="8"/>
      <c r="BM59" s="8"/>
      <c r="BN59" s="8"/>
      <c r="BO59" s="8"/>
      <c r="BP59" s="8"/>
      <c r="BQ59" s="8"/>
      <c r="BR59" s="8"/>
      <c r="BS59" s="8"/>
      <c r="BT59" s="8"/>
      <c r="BU59" s="8"/>
      <c r="BV59" s="8"/>
      <c r="BW59" s="1"/>
      <c r="BX59" s="8"/>
      <c r="BY59" s="8"/>
      <c r="BZ59" s="8"/>
      <c r="CA59" s="8"/>
      <c r="CB59" s="1"/>
      <c r="CC59" s="8"/>
      <c r="CD59" s="1"/>
      <c r="CE59" s="8"/>
      <c r="CF59" s="1"/>
      <c r="CG59" s="8"/>
      <c r="CH59" s="1"/>
    </row>
    <row r="60" spans="2:86" s="211" customFormat="1" ht="13.9">
      <c r="B60" s="1"/>
      <c r="C60" s="1"/>
      <c r="D60" s="8"/>
      <c r="E60" s="8"/>
      <c r="F60" s="8"/>
      <c r="G60" s="8"/>
      <c r="H60" s="8"/>
      <c r="I60" s="1"/>
      <c r="J60" s="1"/>
      <c r="K60" s="1"/>
      <c r="L60" s="1"/>
      <c r="M60" s="1"/>
      <c r="N60" s="8"/>
      <c r="O60" s="8"/>
      <c r="P60" s="8"/>
      <c r="Q60" s="1"/>
      <c r="R60" s="1"/>
      <c r="S60" s="1"/>
      <c r="T60" s="1"/>
      <c r="U60" s="1"/>
      <c r="V60" s="8"/>
      <c r="W60" s="1"/>
      <c r="X60" s="1"/>
      <c r="Y60" s="8"/>
      <c r="Z60" s="8"/>
      <c r="AA60" s="8"/>
      <c r="AB60" s="8"/>
      <c r="AC60" s="8"/>
      <c r="AD60" s="8"/>
      <c r="AE60" s="8"/>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8"/>
      <c r="BG60" s="8"/>
      <c r="BH60" s="8"/>
      <c r="BI60" s="8"/>
      <c r="BJ60" s="8"/>
      <c r="BK60" s="8"/>
      <c r="BL60" s="8"/>
      <c r="BM60" s="8"/>
      <c r="BN60" s="8"/>
      <c r="BO60" s="8"/>
      <c r="BP60" s="8"/>
      <c r="BQ60" s="8"/>
      <c r="BR60" s="8"/>
      <c r="BS60" s="8"/>
      <c r="BT60" s="8"/>
      <c r="BU60" s="8"/>
      <c r="BV60" s="8"/>
      <c r="BW60" s="1"/>
      <c r="BX60" s="8"/>
      <c r="BY60" s="8"/>
      <c r="BZ60" s="8"/>
      <c r="CA60" s="8"/>
      <c r="CB60" s="1"/>
      <c r="CC60" s="8"/>
      <c r="CD60" s="1"/>
      <c r="CE60" s="8"/>
      <c r="CF60" s="1"/>
      <c r="CG60" s="8"/>
      <c r="CH60" s="1"/>
    </row>
    <row r="61" spans="2:86" s="211" customFormat="1" ht="18.600000000000001">
      <c r="B61" s="1"/>
      <c r="C61" s="1"/>
      <c r="D61" s="8"/>
      <c r="E61" s="8"/>
      <c r="F61" s="60"/>
      <c r="G61" s="60"/>
      <c r="H61" s="1"/>
      <c r="I61" s="8"/>
      <c r="J61" s="8"/>
      <c r="K61" s="8"/>
      <c r="L61" s="8"/>
      <c r="M61" s="8"/>
      <c r="N61" s="8"/>
      <c r="O61" s="8"/>
      <c r="P61" s="8"/>
      <c r="Q61" s="1"/>
      <c r="R61" s="1"/>
      <c r="S61" s="1"/>
      <c r="T61" s="1"/>
      <c r="U61" s="1"/>
      <c r="V61" s="8"/>
      <c r="W61" s="1"/>
      <c r="X61" s="1"/>
      <c r="Y61" s="8"/>
      <c r="Z61" s="8"/>
      <c r="AA61" s="8"/>
      <c r="AB61" s="8"/>
      <c r="AC61" s="8"/>
      <c r="AD61" s="8"/>
      <c r="AE61" s="8"/>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8"/>
      <c r="BG61" s="8"/>
      <c r="BH61" s="8"/>
      <c r="BI61" s="8"/>
      <c r="BJ61" s="8"/>
      <c r="BK61" s="8"/>
      <c r="BL61" s="8"/>
      <c r="BM61" s="8"/>
      <c r="BN61" s="8"/>
      <c r="BO61" s="8"/>
      <c r="BP61" s="8"/>
      <c r="BQ61" s="8"/>
      <c r="BR61" s="8"/>
      <c r="BS61" s="8"/>
      <c r="BT61" s="8"/>
      <c r="BU61" s="8"/>
      <c r="BV61" s="8"/>
      <c r="BW61" s="1"/>
      <c r="BX61" s="8"/>
      <c r="BY61" s="8"/>
      <c r="BZ61" s="8"/>
      <c r="CA61" s="8"/>
      <c r="CB61" s="1"/>
      <c r="CC61" s="8"/>
      <c r="CD61" s="1"/>
      <c r="CE61" s="8"/>
      <c r="CF61" s="1"/>
      <c r="CG61" s="8"/>
      <c r="CH61" s="1"/>
    </row>
    <row r="62" spans="2:86" s="211" customFormat="1" ht="13.9">
      <c r="B62" s="1"/>
      <c r="C62" s="1"/>
      <c r="D62" s="8"/>
      <c r="E62" s="8"/>
      <c r="F62" s="1"/>
      <c r="G62" s="1"/>
      <c r="H62" s="1"/>
      <c r="I62" s="8"/>
      <c r="J62" s="8"/>
      <c r="K62" s="8"/>
      <c r="L62" s="8"/>
      <c r="M62" s="8"/>
      <c r="N62" s="8"/>
      <c r="O62" s="8"/>
      <c r="P62" s="8"/>
      <c r="Q62" s="1"/>
      <c r="R62" s="1"/>
      <c r="S62" s="1"/>
      <c r="T62" s="1"/>
      <c r="U62" s="1"/>
      <c r="V62" s="8"/>
      <c r="W62" s="1"/>
      <c r="X62" s="1"/>
      <c r="Y62" s="8"/>
      <c r="Z62" s="8"/>
      <c r="AA62" s="8"/>
      <c r="AB62" s="8"/>
      <c r="AC62" s="8"/>
      <c r="AD62" s="8"/>
      <c r="AE62" s="8"/>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8"/>
      <c r="BG62" s="8"/>
      <c r="BH62" s="8"/>
      <c r="BI62" s="8"/>
      <c r="BJ62" s="8"/>
      <c r="BK62" s="8"/>
      <c r="BL62" s="8"/>
      <c r="BM62" s="8"/>
      <c r="BN62" s="8"/>
      <c r="BO62" s="8"/>
      <c r="BP62" s="8"/>
      <c r="BQ62" s="8"/>
      <c r="BR62" s="8"/>
      <c r="BS62" s="8"/>
      <c r="BT62" s="8"/>
      <c r="BU62" s="8"/>
      <c r="BV62" s="8"/>
      <c r="BW62" s="1"/>
      <c r="BX62" s="8"/>
      <c r="BY62" s="8"/>
      <c r="BZ62" s="8"/>
      <c r="CA62" s="8"/>
      <c r="CB62" s="1"/>
      <c r="CC62" s="8"/>
      <c r="CD62" s="1"/>
      <c r="CE62" s="8"/>
      <c r="CF62" s="1"/>
      <c r="CG62" s="8"/>
      <c r="CH62" s="1"/>
    </row>
    <row r="63" spans="2:86" s="211" customFormat="1" ht="13.9">
      <c r="B63" s="1"/>
      <c r="C63" s="1"/>
      <c r="D63" s="8"/>
      <c r="E63" s="8"/>
      <c r="F63" s="1"/>
      <c r="G63" s="1"/>
      <c r="H63" s="1"/>
      <c r="I63" s="8"/>
      <c r="J63" s="8"/>
      <c r="K63" s="8"/>
      <c r="L63" s="8"/>
      <c r="M63" s="8"/>
      <c r="N63" s="8"/>
      <c r="O63" s="8"/>
      <c r="P63" s="8"/>
      <c r="Q63" s="1"/>
      <c r="R63" s="1"/>
      <c r="S63" s="1"/>
      <c r="T63" s="1"/>
      <c r="U63" s="1"/>
      <c r="V63" s="8"/>
      <c r="W63" s="1"/>
      <c r="X63" s="1"/>
      <c r="Y63" s="8"/>
      <c r="Z63" s="8"/>
      <c r="AA63" s="8"/>
      <c r="AB63" s="8"/>
      <c r="AC63" s="8"/>
      <c r="AD63" s="8"/>
      <c r="AE63" s="8"/>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8"/>
      <c r="BG63" s="8"/>
      <c r="BH63" s="8"/>
      <c r="BI63" s="8"/>
      <c r="BJ63" s="8"/>
      <c r="BK63" s="8"/>
      <c r="BL63" s="8"/>
      <c r="BM63" s="8"/>
      <c r="BN63" s="8"/>
      <c r="BO63" s="8"/>
      <c r="BP63" s="8"/>
      <c r="BQ63" s="8"/>
      <c r="BR63" s="8"/>
      <c r="BS63" s="8"/>
      <c r="BT63" s="8"/>
      <c r="BU63" s="8"/>
      <c r="BV63" s="8"/>
      <c r="BW63" s="1"/>
      <c r="BX63" s="8"/>
      <c r="BY63" s="8"/>
      <c r="BZ63" s="8"/>
      <c r="CA63" s="8"/>
      <c r="CB63" s="1"/>
      <c r="CC63" s="8"/>
      <c r="CD63" s="1"/>
      <c r="CE63" s="8"/>
      <c r="CF63" s="1"/>
      <c r="CG63" s="8"/>
      <c r="CH63" s="1"/>
    </row>
    <row r="64" spans="2:86" s="211" customFormat="1" ht="13.9">
      <c r="B64" s="1"/>
      <c r="C64" s="1"/>
      <c r="D64" s="8"/>
      <c r="E64" s="8"/>
      <c r="F64" s="1"/>
      <c r="G64" s="1"/>
      <c r="H64" s="1"/>
      <c r="I64" s="8"/>
      <c r="J64" s="8"/>
      <c r="K64" s="8"/>
      <c r="L64" s="8"/>
      <c r="M64" s="8"/>
      <c r="N64" s="8"/>
      <c r="O64" s="8"/>
      <c r="P64" s="8"/>
      <c r="Q64" s="1"/>
      <c r="R64" s="1"/>
      <c r="S64" s="1"/>
      <c r="T64" s="1"/>
      <c r="U64" s="1"/>
      <c r="V64" s="8"/>
      <c r="W64" s="1"/>
      <c r="X64" s="1"/>
      <c r="Y64" s="8"/>
      <c r="Z64" s="8"/>
      <c r="AA64" s="8"/>
      <c r="AB64" s="8"/>
      <c r="AC64" s="8"/>
      <c r="AD64" s="8"/>
      <c r="AE64" s="8"/>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8"/>
      <c r="BG64" s="8"/>
      <c r="BH64" s="8"/>
      <c r="BI64" s="8"/>
      <c r="BJ64" s="8"/>
      <c r="BK64" s="8"/>
      <c r="BL64" s="8"/>
      <c r="BM64" s="8"/>
      <c r="BN64" s="8"/>
      <c r="BO64" s="8"/>
      <c r="BP64" s="8"/>
      <c r="BQ64" s="8"/>
      <c r="BR64" s="8"/>
      <c r="BS64" s="8"/>
      <c r="BT64" s="8"/>
      <c r="BU64" s="8"/>
      <c r="BV64" s="8"/>
      <c r="BW64" s="1"/>
      <c r="BX64" s="8"/>
      <c r="BY64" s="8"/>
      <c r="BZ64" s="8"/>
      <c r="CA64" s="8"/>
      <c r="CB64" s="1"/>
      <c r="CC64" s="8"/>
      <c r="CD64" s="1"/>
      <c r="CE64" s="8"/>
      <c r="CF64" s="1"/>
      <c r="CG64" s="8"/>
      <c r="CH64" s="1"/>
    </row>
    <row r="65" spans="2:86" s="211" customFormat="1" ht="13.9">
      <c r="B65" s="1"/>
      <c r="C65" s="1"/>
      <c r="D65" s="8"/>
      <c r="E65" s="8"/>
      <c r="F65" s="1"/>
      <c r="G65" s="1"/>
      <c r="H65" s="1"/>
      <c r="I65" s="8"/>
      <c r="J65" s="8"/>
      <c r="K65" s="8"/>
      <c r="L65" s="8"/>
      <c r="M65" s="8"/>
      <c r="N65" s="8"/>
      <c r="O65" s="8"/>
      <c r="P65" s="8"/>
      <c r="Q65" s="1"/>
      <c r="R65" s="1"/>
      <c r="S65" s="1"/>
      <c r="T65" s="1"/>
      <c r="U65" s="1"/>
      <c r="V65" s="8"/>
      <c r="W65" s="1"/>
      <c r="X65" s="1"/>
      <c r="Y65" s="8"/>
      <c r="Z65" s="8"/>
      <c r="AA65" s="8"/>
      <c r="AB65" s="8"/>
      <c r="AC65" s="8"/>
      <c r="AD65" s="8"/>
      <c r="AE65" s="8"/>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8"/>
      <c r="BG65" s="8"/>
      <c r="BH65" s="8"/>
      <c r="BI65" s="8"/>
      <c r="BJ65" s="8"/>
      <c r="BK65" s="8"/>
      <c r="BL65" s="8"/>
      <c r="BM65" s="8"/>
      <c r="BN65" s="8"/>
      <c r="BO65" s="8"/>
      <c r="BP65" s="8"/>
      <c r="BQ65" s="8"/>
      <c r="BR65" s="8"/>
      <c r="BS65" s="8"/>
      <c r="BT65" s="8"/>
      <c r="BU65" s="8"/>
      <c r="BV65" s="8"/>
      <c r="BW65" s="1"/>
      <c r="BX65" s="8"/>
      <c r="BY65" s="8"/>
      <c r="BZ65" s="8"/>
      <c r="CA65" s="8"/>
      <c r="CB65" s="1"/>
      <c r="CC65" s="8"/>
      <c r="CD65" s="1"/>
      <c r="CE65" s="8"/>
      <c r="CF65" s="1"/>
      <c r="CG65" s="8"/>
      <c r="CH65" s="1"/>
    </row>
    <row r="66" spans="2:86" s="211" customFormat="1" ht="13.9">
      <c r="B66" s="1"/>
      <c r="C66" s="1"/>
      <c r="D66" s="8"/>
      <c r="E66" s="8"/>
      <c r="F66" s="1"/>
      <c r="G66" s="1"/>
      <c r="H66" s="1"/>
      <c r="I66" s="8"/>
      <c r="J66" s="8"/>
      <c r="K66" s="8"/>
      <c r="L66" s="8"/>
      <c r="M66" s="8"/>
      <c r="N66" s="8"/>
      <c r="O66" s="8"/>
      <c r="P66" s="8"/>
      <c r="Q66" s="1"/>
      <c r="R66" s="1"/>
      <c r="S66" s="1"/>
      <c r="T66" s="1"/>
      <c r="U66" s="1"/>
      <c r="V66" s="8"/>
      <c r="W66" s="1"/>
      <c r="X66" s="1"/>
      <c r="Y66" s="8"/>
      <c r="Z66" s="8"/>
      <c r="AA66" s="8"/>
      <c r="AB66" s="8"/>
      <c r="AC66" s="8"/>
      <c r="AD66" s="8"/>
      <c r="AE66" s="8"/>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8"/>
      <c r="BG66" s="8"/>
      <c r="BH66" s="8"/>
      <c r="BI66" s="8"/>
      <c r="BJ66" s="8"/>
      <c r="BK66" s="8"/>
      <c r="BL66" s="8"/>
      <c r="BM66" s="8"/>
      <c r="BN66" s="8"/>
      <c r="BO66" s="8"/>
      <c r="BP66" s="8"/>
      <c r="BQ66" s="8"/>
      <c r="BR66" s="8"/>
      <c r="BS66" s="8"/>
      <c r="BT66" s="8"/>
      <c r="BU66" s="8"/>
      <c r="BV66" s="8"/>
      <c r="BW66" s="1"/>
      <c r="BX66" s="8"/>
      <c r="BY66" s="8"/>
      <c r="BZ66" s="8"/>
      <c r="CA66" s="8"/>
      <c r="CB66" s="1"/>
      <c r="CC66" s="8"/>
      <c r="CD66" s="1"/>
      <c r="CE66" s="8"/>
      <c r="CF66" s="1"/>
      <c r="CG66" s="8"/>
      <c r="CH66" s="1"/>
    </row>
    <row r="67" spans="2:86" s="211" customFormat="1" ht="13.9">
      <c r="B67" s="1"/>
      <c r="C67" s="1"/>
      <c r="D67" s="8"/>
      <c r="E67" s="8"/>
      <c r="F67" s="1"/>
      <c r="G67" s="1"/>
      <c r="H67" s="1"/>
      <c r="I67" s="8"/>
      <c r="J67" s="8"/>
      <c r="K67" s="8"/>
      <c r="L67" s="8"/>
      <c r="M67" s="8"/>
      <c r="N67" s="8"/>
      <c r="O67" s="8"/>
      <c r="P67" s="8"/>
      <c r="Q67" s="1"/>
      <c r="R67" s="1"/>
      <c r="S67" s="1"/>
      <c r="T67" s="1"/>
      <c r="U67" s="1"/>
      <c r="V67" s="8"/>
      <c r="W67" s="1"/>
      <c r="X67" s="1"/>
      <c r="Y67" s="8"/>
      <c r="Z67" s="8"/>
      <c r="AA67" s="8"/>
      <c r="AB67" s="8"/>
      <c r="AC67" s="8"/>
      <c r="AD67" s="8"/>
      <c r="AE67" s="8"/>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1"/>
      <c r="CG67" s="8"/>
      <c r="CH67" s="1"/>
    </row>
    <row r="68" spans="2:86" s="211" customFormat="1" ht="13.9">
      <c r="B68" s="1"/>
      <c r="C68" s="1"/>
      <c r="D68" s="8"/>
      <c r="E68" s="8"/>
      <c r="F68" s="1"/>
      <c r="G68" s="1"/>
      <c r="H68" s="1"/>
      <c r="I68" s="8"/>
      <c r="J68" s="8"/>
      <c r="K68" s="8"/>
      <c r="L68" s="8"/>
      <c r="M68" s="8"/>
      <c r="N68" s="8"/>
      <c r="O68" s="8"/>
      <c r="P68" s="8"/>
      <c r="Q68" s="1"/>
      <c r="R68" s="1"/>
      <c r="S68" s="1"/>
      <c r="T68" s="1"/>
      <c r="U68" s="1"/>
      <c r="V68" s="8"/>
      <c r="W68" s="1"/>
      <c r="X68" s="1"/>
      <c r="Y68" s="8"/>
      <c r="Z68" s="8"/>
      <c r="AA68" s="8"/>
      <c r="AB68" s="8"/>
      <c r="AC68" s="8"/>
      <c r="AD68" s="8"/>
      <c r="AE68" s="8"/>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1"/>
      <c r="CG68" s="8"/>
      <c r="CH68" s="1"/>
    </row>
    <row r="69" spans="2:86" s="211" customFormat="1" ht="13.9">
      <c r="B69" s="1"/>
      <c r="C69" s="1"/>
      <c r="D69" s="8"/>
      <c r="E69" s="8"/>
      <c r="F69" s="1"/>
      <c r="G69" s="1"/>
      <c r="H69" s="1"/>
      <c r="I69" s="8"/>
      <c r="J69" s="8"/>
      <c r="K69" s="8"/>
      <c r="L69" s="8"/>
      <c r="M69" s="8"/>
      <c r="N69" s="8"/>
      <c r="O69" s="8"/>
      <c r="P69" s="8"/>
      <c r="Q69" s="1"/>
      <c r="R69" s="1"/>
      <c r="S69" s="1"/>
      <c r="T69" s="1"/>
      <c r="U69" s="1"/>
      <c r="V69" s="8"/>
      <c r="W69" s="1"/>
      <c r="X69" s="1"/>
      <c r="Y69" s="8"/>
      <c r="Z69" s="8"/>
      <c r="AA69" s="8"/>
      <c r="AB69" s="8"/>
      <c r="AC69" s="8"/>
      <c r="AD69" s="8"/>
      <c r="AE69" s="8"/>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1"/>
      <c r="CG69" s="8"/>
      <c r="CH69" s="1"/>
    </row>
    <row r="70" spans="2:86" s="211" customFormat="1" ht="13.9">
      <c r="B70" s="1"/>
      <c r="C70" s="1"/>
      <c r="D70" s="8"/>
      <c r="E70" s="8"/>
      <c r="F70" s="1"/>
      <c r="G70" s="1"/>
      <c r="H70" s="1"/>
      <c r="I70" s="8"/>
      <c r="J70" s="8"/>
      <c r="K70" s="8"/>
      <c r="L70" s="8"/>
      <c r="M70" s="8"/>
      <c r="N70" s="8"/>
      <c r="O70" s="8"/>
      <c r="P70" s="8"/>
      <c r="Q70" s="1"/>
      <c r="R70" s="1"/>
      <c r="S70" s="1"/>
      <c r="T70" s="1"/>
      <c r="U70" s="1"/>
      <c r="V70" s="8"/>
      <c r="W70" s="1"/>
      <c r="X70" s="1"/>
      <c r="Y70" s="8"/>
      <c r="Z70" s="8"/>
      <c r="AA70" s="8"/>
      <c r="AB70" s="8"/>
      <c r="AC70" s="8"/>
      <c r="AD70" s="8"/>
      <c r="AE70" s="8"/>
      <c r="AF70" s="1"/>
      <c r="AG70" s="1"/>
      <c r="AH70" s="1"/>
      <c r="AI70" s="1"/>
      <c r="AJ70" s="1"/>
      <c r="AK70" s="1"/>
      <c r="AL70" s="8"/>
      <c r="AM70" s="1"/>
      <c r="AN70" s="1"/>
      <c r="AO70" s="1"/>
      <c r="AP70" s="49"/>
      <c r="AQ70" s="49"/>
      <c r="AR70" s="49"/>
      <c r="AS70" s="1"/>
      <c r="AT70" s="1"/>
      <c r="AU70" s="1"/>
      <c r="AV70" s="1"/>
      <c r="AW70" s="1"/>
      <c r="AX70" s="1"/>
      <c r="AY70" s="61"/>
      <c r="AZ70" s="1"/>
      <c r="BA70" s="1"/>
      <c r="BB70" s="1"/>
      <c r="BC70" s="1"/>
      <c r="BD70" s="1"/>
      <c r="BE70" s="1"/>
      <c r="BF70" s="1"/>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1"/>
      <c r="CG70" s="8"/>
      <c r="CH70" s="1"/>
    </row>
    <row r="71" spans="2:86" s="211" customFormat="1" ht="13.9">
      <c r="B71" s="1"/>
      <c r="C71" s="1"/>
      <c r="D71" s="8"/>
      <c r="E71" s="8"/>
      <c r="F71" s="1"/>
      <c r="G71" s="1"/>
      <c r="H71" s="1"/>
      <c r="I71" s="8"/>
      <c r="J71" s="8"/>
      <c r="K71" s="8"/>
      <c r="L71" s="8"/>
      <c r="M71" s="8"/>
      <c r="N71" s="8"/>
      <c r="O71" s="8"/>
      <c r="P71" s="8"/>
      <c r="Q71" s="1"/>
      <c r="R71" s="1"/>
      <c r="S71" s="1"/>
      <c r="T71" s="1"/>
      <c r="U71" s="1"/>
      <c r="V71" s="8"/>
      <c r="W71" s="1"/>
      <c r="X71" s="1"/>
      <c r="Y71" s="8"/>
      <c r="Z71" s="8"/>
      <c r="AA71" s="8"/>
      <c r="AB71" s="8"/>
      <c r="AC71" s="8"/>
      <c r="AD71" s="8"/>
      <c r="AE71" s="8"/>
      <c r="AF71" s="1"/>
      <c r="AG71" s="1"/>
      <c r="AH71" s="1"/>
      <c r="AI71" s="1"/>
      <c r="AJ71" s="1"/>
      <c r="AK71" s="1"/>
      <c r="AL71" s="8"/>
      <c r="AM71" s="1"/>
      <c r="AN71" s="1"/>
      <c r="AO71" s="1"/>
      <c r="AP71" s="50"/>
      <c r="AQ71" s="1"/>
      <c r="AR71" s="1"/>
      <c r="AS71" s="1"/>
      <c r="AT71" s="1"/>
      <c r="AU71" s="61"/>
      <c r="AV71" s="61"/>
      <c r="AW71" s="61"/>
      <c r="AX71" s="61"/>
      <c r="AY71" s="61"/>
      <c r="AZ71" s="1"/>
      <c r="BA71" s="1"/>
      <c r="BB71" s="1"/>
      <c r="BC71" s="1"/>
      <c r="BD71" s="1"/>
      <c r="BE71" s="1"/>
      <c r="BF71" s="1"/>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1"/>
      <c r="CG71" s="8"/>
      <c r="CH71" s="1"/>
    </row>
    <row r="72" spans="2:86" s="211" customFormat="1" ht="13.9">
      <c r="B72" s="1"/>
      <c r="C72" s="1"/>
      <c r="D72" s="8"/>
      <c r="E72" s="8"/>
      <c r="F72" s="1"/>
      <c r="G72" s="1"/>
      <c r="H72" s="1"/>
      <c r="I72" s="8"/>
      <c r="J72" s="8"/>
      <c r="K72" s="8"/>
      <c r="L72" s="8"/>
      <c r="M72" s="8"/>
      <c r="N72" s="8"/>
      <c r="O72" s="8"/>
      <c r="P72" s="8"/>
      <c r="Q72" s="1"/>
      <c r="R72" s="1"/>
      <c r="S72" s="1"/>
      <c r="T72" s="1"/>
      <c r="U72" s="1"/>
      <c r="V72" s="8"/>
      <c r="W72" s="1"/>
      <c r="X72" s="1"/>
      <c r="Y72" s="8"/>
      <c r="Z72" s="8"/>
      <c r="AA72" s="8"/>
      <c r="AB72" s="8"/>
      <c r="AC72" s="8"/>
      <c r="AD72" s="8"/>
      <c r="AE72" s="8"/>
      <c r="AF72" s="1"/>
      <c r="AG72" s="1"/>
      <c r="AH72" s="1"/>
      <c r="AI72" s="1"/>
      <c r="AJ72" s="1"/>
      <c r="AK72" s="1"/>
      <c r="AL72" s="8"/>
      <c r="AM72" s="1"/>
      <c r="AN72" s="1"/>
      <c r="AO72" s="1"/>
      <c r="AP72" s="50"/>
      <c r="AQ72" s="1"/>
      <c r="AR72" s="1"/>
      <c r="AS72" s="1"/>
      <c r="AT72" s="1"/>
      <c r="AU72" s="1"/>
      <c r="AV72" s="1"/>
      <c r="AW72" s="1"/>
      <c r="AX72" s="1"/>
      <c r="AY72" s="1"/>
      <c r="AZ72" s="1"/>
      <c r="BA72" s="1"/>
      <c r="BB72" s="1"/>
      <c r="BC72" s="1"/>
      <c r="BD72" s="1"/>
      <c r="BE72" s="1"/>
      <c r="BF72" s="1"/>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1"/>
      <c r="CG72" s="8"/>
      <c r="CH72" s="1"/>
    </row>
    <row r="73" spans="2:86" s="211" customFormat="1" ht="13.9">
      <c r="B73" s="1"/>
      <c r="C73" s="1"/>
      <c r="D73" s="8"/>
      <c r="E73" s="8"/>
      <c r="F73" s="1"/>
      <c r="G73" s="1"/>
      <c r="H73" s="1"/>
      <c r="I73" s="8"/>
      <c r="J73" s="8"/>
      <c r="K73" s="8"/>
      <c r="L73" s="8"/>
      <c r="M73" s="8"/>
      <c r="N73" s="8"/>
      <c r="O73" s="8"/>
      <c r="P73" s="8"/>
      <c r="Q73" s="1"/>
      <c r="R73" s="1"/>
      <c r="S73" s="1"/>
      <c r="T73" s="1"/>
      <c r="U73" s="1"/>
      <c r="V73" s="8"/>
      <c r="W73" s="1"/>
      <c r="X73" s="1"/>
      <c r="Y73" s="8"/>
      <c r="Z73" s="8"/>
      <c r="AA73" s="8"/>
      <c r="AB73" s="8"/>
      <c r="AC73" s="8"/>
      <c r="AD73" s="8"/>
      <c r="AE73" s="8"/>
      <c r="AF73" s="1"/>
      <c r="AG73" s="1"/>
      <c r="AH73" s="1"/>
      <c r="AI73" s="1"/>
      <c r="AJ73" s="1"/>
      <c r="AK73" s="1"/>
      <c r="AL73" s="8"/>
      <c r="AM73" s="1"/>
      <c r="AN73" s="1"/>
      <c r="AO73" s="1"/>
      <c r="AP73" s="50"/>
      <c r="AQ73" s="1"/>
      <c r="AR73" s="1"/>
      <c r="AS73" s="1"/>
      <c r="AT73" s="1"/>
      <c r="AU73" s="1"/>
      <c r="AV73" s="1"/>
      <c r="AW73" s="1"/>
      <c r="AX73" s="1"/>
      <c r="AY73" s="1"/>
      <c r="AZ73" s="1"/>
      <c r="BA73" s="1"/>
      <c r="BB73" s="1"/>
      <c r="BC73" s="1"/>
      <c r="BD73" s="1"/>
      <c r="BE73" s="1"/>
      <c r="BF73" s="1"/>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1"/>
      <c r="CG73" s="8"/>
      <c r="CH73" s="1"/>
    </row>
    <row r="74" spans="2:86" s="211" customFormat="1" ht="19.149999999999999" thickBot="1">
      <c r="B74" s="141" t="s">
        <v>196</v>
      </c>
      <c r="C74" s="54"/>
      <c r="D74" s="55"/>
      <c r="E74" s="55"/>
      <c r="F74" s="55"/>
      <c r="G74" s="55"/>
      <c r="H74" s="55"/>
      <c r="I74" s="55"/>
      <c r="J74" s="55"/>
      <c r="K74" s="8"/>
      <c r="L74" s="8"/>
      <c r="M74" s="8"/>
      <c r="N74" s="8"/>
      <c r="O74" s="8"/>
      <c r="P74" s="8"/>
      <c r="Q74" s="1"/>
      <c r="R74" s="1"/>
      <c r="S74" s="1"/>
      <c r="T74" s="1"/>
      <c r="U74" s="1"/>
      <c r="V74" s="1"/>
      <c r="W74" s="1"/>
      <c r="X74" s="1"/>
      <c r="Y74" s="8"/>
      <c r="Z74" s="8"/>
      <c r="AA74" s="8"/>
      <c r="AB74" s="8"/>
      <c r="AC74" s="8"/>
      <c r="AD74" s="8"/>
      <c r="AE74" s="8"/>
      <c r="AF74" s="1"/>
      <c r="AG74" s="1"/>
      <c r="AH74" s="1"/>
      <c r="AI74" s="1"/>
      <c r="AJ74" s="1"/>
      <c r="AK74" s="1"/>
      <c r="AL74" s="8"/>
      <c r="AM74" s="1"/>
      <c r="AN74" s="1"/>
      <c r="AO74" s="1"/>
      <c r="AP74" s="50"/>
      <c r="AQ74" s="1"/>
      <c r="AR74" s="1"/>
      <c r="AS74" s="1"/>
      <c r="AT74" s="1"/>
      <c r="AU74" s="1"/>
      <c r="AV74" s="1"/>
      <c r="AW74" s="1"/>
      <c r="AX74" s="1"/>
      <c r="AY74" s="1"/>
      <c r="AZ74" s="1"/>
      <c r="BA74" s="1"/>
      <c r="BB74" s="1"/>
      <c r="BC74" s="1"/>
      <c r="BD74" s="1"/>
      <c r="BE74" s="1"/>
      <c r="BF74" s="1"/>
      <c r="BG74" s="8"/>
      <c r="BH74" s="8"/>
      <c r="BI74" s="8"/>
      <c r="BJ74" s="8"/>
      <c r="BK74" s="8"/>
      <c r="BL74" s="8"/>
      <c r="BM74" s="8"/>
      <c r="BN74" s="8"/>
      <c r="BO74" s="8"/>
      <c r="BP74" s="8"/>
      <c r="BQ74" s="8"/>
      <c r="BR74" s="8"/>
      <c r="BS74" s="8"/>
      <c r="BT74" s="8"/>
      <c r="BU74" s="8"/>
      <c r="BV74" s="8"/>
      <c r="BW74" s="8"/>
      <c r="BX74" s="8"/>
      <c r="BY74" s="8"/>
      <c r="BZ74" s="8"/>
      <c r="CA74" s="8"/>
      <c r="CB74" s="1"/>
      <c r="CC74" s="8"/>
      <c r="CD74" s="1"/>
      <c r="CE74" s="8"/>
      <c r="CF74" s="1"/>
      <c r="CG74" s="8"/>
      <c r="CH74" s="1"/>
    </row>
    <row r="75" spans="2:86" s="211" customFormat="1" ht="16.149999999999999">
      <c r="B75" s="62"/>
      <c r="C75" s="63"/>
      <c r="D75" s="63"/>
      <c r="E75" s="116" t="s">
        <v>197</v>
      </c>
      <c r="F75" s="63"/>
      <c r="G75" s="64" t="s">
        <v>195</v>
      </c>
      <c r="H75" s="64"/>
      <c r="I75" s="64"/>
      <c r="J75" s="64"/>
      <c r="K75" s="65"/>
      <c r="L75" s="8"/>
      <c r="M75" s="8"/>
      <c r="N75" s="8"/>
      <c r="O75" s="8"/>
      <c r="P75" s="8"/>
      <c r="Q75" s="1"/>
      <c r="R75" s="1"/>
      <c r="S75" s="1"/>
      <c r="T75" s="1"/>
      <c r="U75" s="1"/>
      <c r="V75" s="1"/>
      <c r="W75" s="1"/>
      <c r="X75" s="1"/>
      <c r="Y75" s="8"/>
      <c r="Z75" s="8"/>
      <c r="AA75" s="8"/>
      <c r="AB75" s="8"/>
      <c r="AC75" s="8"/>
      <c r="AD75" s="8"/>
      <c r="AE75" s="8"/>
      <c r="AF75" s="1"/>
      <c r="AG75" s="1"/>
      <c r="AH75" s="1"/>
      <c r="AI75" s="1"/>
      <c r="AJ75" s="1"/>
      <c r="AK75" s="1"/>
      <c r="AL75" s="8"/>
      <c r="AM75" s="1"/>
      <c r="AN75" s="1"/>
      <c r="AO75" s="1"/>
      <c r="AP75" s="50"/>
      <c r="AQ75" s="1"/>
      <c r="AR75" s="1"/>
      <c r="AS75" s="1"/>
      <c r="AT75" s="1"/>
      <c r="AU75" s="1"/>
      <c r="AV75" s="1"/>
      <c r="AW75" s="1"/>
      <c r="AX75" s="1"/>
      <c r="AY75" s="1"/>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1"/>
      <c r="CC75" s="8"/>
      <c r="CD75" s="1"/>
      <c r="CE75" s="8"/>
      <c r="CF75" s="1"/>
      <c r="CG75" s="8"/>
      <c r="CH75" s="1"/>
    </row>
    <row r="76" spans="2:86" s="211" customFormat="1" ht="16.149999999999999">
      <c r="B76" s="66"/>
      <c r="C76" s="129"/>
      <c r="D76" s="67"/>
      <c r="E76" s="68"/>
      <c r="F76" s="68" t="s">
        <v>81</v>
      </c>
      <c r="G76" s="68" t="s">
        <v>82</v>
      </c>
      <c r="H76" s="68" t="s">
        <v>83</v>
      </c>
      <c r="I76" s="68" t="s">
        <v>84</v>
      </c>
      <c r="J76" s="68" t="s">
        <v>85</v>
      </c>
      <c r="K76" s="69" t="s">
        <v>86</v>
      </c>
      <c r="L76" s="8"/>
      <c r="M76" s="8"/>
      <c r="N76" s="8"/>
      <c r="O76" s="8"/>
      <c r="P76" s="8"/>
      <c r="Q76" s="1"/>
      <c r="R76" s="1"/>
      <c r="S76" s="1"/>
      <c r="T76" s="1"/>
      <c r="U76" s="1"/>
      <c r="V76" s="1"/>
      <c r="W76" s="1"/>
      <c r="X76" s="1"/>
      <c r="Y76" s="8"/>
      <c r="Z76" s="8"/>
      <c r="AA76" s="8"/>
      <c r="AB76" s="8"/>
      <c r="AC76" s="8"/>
      <c r="AD76" s="8"/>
      <c r="AE76" s="8"/>
      <c r="AF76" s="1"/>
      <c r="AG76" s="1"/>
      <c r="AH76" s="1"/>
      <c r="AI76" s="1"/>
      <c r="AJ76" s="1"/>
      <c r="AK76" s="1"/>
      <c r="AL76" s="8"/>
      <c r="AM76" s="1"/>
      <c r="AN76" s="1"/>
      <c r="AO76" s="1"/>
      <c r="AP76" s="50"/>
      <c r="AQ76" s="1"/>
      <c r="AR76" s="1"/>
      <c r="AS76" s="1"/>
      <c r="AT76" s="1"/>
      <c r="AU76" s="1"/>
      <c r="AV76" s="1"/>
      <c r="AW76" s="1"/>
      <c r="AX76" s="1"/>
      <c r="AY76" s="1"/>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1"/>
      <c r="CC76" s="8"/>
      <c r="CD76" s="1"/>
      <c r="CE76" s="8"/>
      <c r="CF76" s="1"/>
      <c r="CG76" s="8"/>
      <c r="CH76" s="1"/>
    </row>
    <row r="77" spans="2:86" s="211" customFormat="1" ht="17.649999999999999" customHeight="1">
      <c r="B77" s="117" t="s">
        <v>198</v>
      </c>
      <c r="C77" s="128"/>
      <c r="D77" s="118"/>
      <c r="E77" s="70" t="s">
        <v>199</v>
      </c>
      <c r="F77" s="70">
        <f>_xlfn.IFNA(AV93,"")</f>
        <v>0.3888888888888889</v>
      </c>
      <c r="G77" s="70">
        <f>_xlfn.IFNA(AV94,"")</f>
        <v>0.44444444444444442</v>
      </c>
      <c r="H77" s="70">
        <f>_xlfn.IFNA(AV95,"")</f>
        <v>0.61111111111111116</v>
      </c>
      <c r="I77" s="70">
        <f>_xlfn.IFNA(AV96,"")</f>
        <v>0.77777777777777779</v>
      </c>
      <c r="J77" s="70" t="str">
        <f>_xlfn.IFNA(AV97,"")</f>
        <v/>
      </c>
      <c r="K77" s="70" t="str">
        <f>_xlfn.IFNA(AV98,"")</f>
        <v/>
      </c>
      <c r="L77" s="8"/>
      <c r="M77" s="8"/>
      <c r="N77" s="8"/>
      <c r="O77" s="8"/>
      <c r="P77" s="8"/>
      <c r="Q77" s="1"/>
      <c r="R77" s="1"/>
      <c r="S77" s="1"/>
      <c r="T77" s="1"/>
      <c r="U77" s="1"/>
      <c r="V77" s="1"/>
      <c r="W77" s="1"/>
      <c r="X77" s="1"/>
      <c r="Y77" s="8"/>
      <c r="Z77" s="8"/>
      <c r="AA77" s="8"/>
      <c r="AB77" s="8"/>
      <c r="AC77" s="8"/>
      <c r="AD77" s="8"/>
      <c r="AE77" s="8"/>
      <c r="AF77" s="1"/>
      <c r="AG77" s="1"/>
      <c r="AH77" s="1"/>
      <c r="AI77" s="1"/>
      <c r="AJ77" s="1"/>
      <c r="AK77" s="1"/>
      <c r="AL77" s="1"/>
      <c r="AM77" s="1"/>
      <c r="AN77" s="8"/>
      <c r="AO77" s="1"/>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1"/>
      <c r="CC77" s="8"/>
      <c r="CD77" s="1"/>
      <c r="CE77" s="8"/>
      <c r="CF77" s="1"/>
      <c r="CG77" s="8"/>
      <c r="CH77" s="1"/>
    </row>
    <row r="78" spans="2:86" s="211" customFormat="1" ht="17.649999999999999" customHeight="1">
      <c r="B78" s="119"/>
      <c r="C78" s="130"/>
      <c r="D78" s="120"/>
      <c r="E78" s="71" t="s">
        <v>75</v>
      </c>
      <c r="F78" s="71"/>
      <c r="G78" s="72">
        <f>_xlfn.IFNA(AU94,"")</f>
        <v>0.5</v>
      </c>
      <c r="H78" s="72">
        <f>_xlfn.IFNA(AU95,"")</f>
        <v>0.61111111111111116</v>
      </c>
      <c r="I78" s="72">
        <f>_xlfn.IFNA(AU96,"")</f>
        <v>0.83333333333333337</v>
      </c>
      <c r="J78" s="72">
        <f>_xlfn.IFNA(AU97,"")</f>
        <v>0.83333333333333337</v>
      </c>
      <c r="K78" s="72">
        <f>_xlfn.IFNA(AU98,"")</f>
        <v>1</v>
      </c>
      <c r="L78" s="8"/>
      <c r="M78" s="8"/>
      <c r="N78" s="8"/>
      <c r="O78" s="8"/>
      <c r="P78" s="8"/>
      <c r="Q78" s="1"/>
      <c r="R78" s="1"/>
      <c r="S78" s="1"/>
      <c r="T78" s="1"/>
      <c r="U78" s="1"/>
      <c r="V78" s="1"/>
      <c r="W78" s="1"/>
      <c r="X78" s="1"/>
      <c r="Y78" s="8"/>
      <c r="Z78" s="8"/>
      <c r="AA78" s="8"/>
      <c r="AB78" s="8"/>
      <c r="AC78" s="8"/>
      <c r="AD78" s="8"/>
      <c r="AE78" s="8"/>
      <c r="AF78" s="1"/>
      <c r="AG78" s="1"/>
      <c r="AH78" s="8"/>
      <c r="AI78" s="8"/>
      <c r="AJ78" s="1"/>
      <c r="AK78" s="1"/>
      <c r="AL78" s="1"/>
      <c r="AM78" s="1"/>
      <c r="AN78" s="1"/>
      <c r="AO78" s="1"/>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1"/>
      <c r="CC78" s="8"/>
      <c r="CD78" s="1"/>
      <c r="CE78" s="8"/>
      <c r="CF78" s="1"/>
      <c r="CG78" s="8"/>
      <c r="CH78" s="1"/>
    </row>
    <row r="79" spans="2:86" s="211" customFormat="1" ht="17.649999999999999" customHeight="1">
      <c r="B79" s="117" t="s">
        <v>200</v>
      </c>
      <c r="C79" s="128"/>
      <c r="D79" s="118"/>
      <c r="E79" s="73" t="s">
        <v>199</v>
      </c>
      <c r="F79" s="70">
        <f>_xlfn.IFNA(AX93,"")</f>
        <v>0.375</v>
      </c>
      <c r="G79" s="70">
        <f>_xlfn.IFNA(AX94,"")</f>
        <v>0.375</v>
      </c>
      <c r="H79" s="70">
        <f>_xlfn.IFNA(AX95,"")</f>
        <v>0.5</v>
      </c>
      <c r="I79" s="70">
        <f>_xlfn.IFNA(AX96,"")</f>
        <v>0.625</v>
      </c>
      <c r="J79" s="70" t="str">
        <f>_xlfn.IFNA(AX97,"")</f>
        <v/>
      </c>
      <c r="K79" s="70" t="str">
        <f>_xlfn.IFNA(AX98,"")</f>
        <v/>
      </c>
      <c r="L79" s="8"/>
      <c r="M79" s="8"/>
      <c r="N79" s="8"/>
      <c r="O79" s="8"/>
      <c r="P79" s="8"/>
      <c r="Q79" s="1"/>
      <c r="R79" s="1"/>
      <c r="S79" s="1"/>
      <c r="T79" s="1"/>
      <c r="U79" s="1"/>
      <c r="V79" s="1"/>
      <c r="W79" s="1"/>
      <c r="X79" s="1"/>
      <c r="Y79" s="8"/>
      <c r="Z79" s="8"/>
      <c r="AA79" s="8"/>
      <c r="AB79" s="8"/>
      <c r="AC79" s="8"/>
      <c r="AD79" s="8"/>
      <c r="AE79" s="8"/>
      <c r="AF79" s="1"/>
      <c r="AG79" s="1"/>
      <c r="AH79" s="8"/>
      <c r="AI79" s="8"/>
      <c r="AJ79" s="1"/>
      <c r="AK79" s="1"/>
      <c r="AL79" s="1"/>
      <c r="AM79" s="1"/>
      <c r="AN79" s="1"/>
      <c r="AO79" s="1"/>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1"/>
      <c r="CC79" s="8"/>
      <c r="CD79" s="1"/>
      <c r="CE79" s="8"/>
      <c r="CF79" s="1"/>
      <c r="CG79" s="8"/>
      <c r="CH79" s="1"/>
    </row>
    <row r="80" spans="2:86" s="211" customFormat="1" ht="17.649999999999999" customHeight="1">
      <c r="B80" s="119"/>
      <c r="C80" s="130"/>
      <c r="D80" s="120"/>
      <c r="E80" s="71" t="s">
        <v>75</v>
      </c>
      <c r="F80" s="71"/>
      <c r="G80" s="72">
        <f>_xlfn.IFNA(AW94,"")</f>
        <v>0.41666666666666669</v>
      </c>
      <c r="H80" s="72">
        <f>_xlfn.IFNA(AW95,"")</f>
        <v>0.54166666666666663</v>
      </c>
      <c r="I80" s="72">
        <f>_xlfn.IFNA(AW96,"")</f>
        <v>0.625</v>
      </c>
      <c r="J80" s="72">
        <f>_xlfn.IFNA(AW97,"")</f>
        <v>0.70833333333333337</v>
      </c>
      <c r="K80" s="72">
        <f>_xlfn.IFNA(AW98,"")</f>
        <v>0.66666666666666663</v>
      </c>
      <c r="L80" s="8"/>
      <c r="M80" s="8"/>
      <c r="N80" s="8"/>
      <c r="O80" s="8"/>
      <c r="P80" s="8"/>
      <c r="Q80" s="1"/>
      <c r="R80" s="1"/>
      <c r="S80" s="1"/>
      <c r="T80" s="1"/>
      <c r="U80" s="1"/>
      <c r="V80" s="1"/>
      <c r="W80" s="1"/>
      <c r="X80" s="1"/>
      <c r="Y80" s="8"/>
      <c r="Z80" s="8"/>
      <c r="AA80" s="8"/>
      <c r="AB80" s="8"/>
      <c r="AC80" s="8"/>
      <c r="AD80" s="8"/>
      <c r="AE80" s="8"/>
      <c r="AF80" s="1"/>
      <c r="AG80" s="1"/>
      <c r="AH80" s="8"/>
      <c r="AI80" s="8"/>
      <c r="AJ80" s="1"/>
      <c r="AK80" s="1"/>
      <c r="AL80" s="1"/>
      <c r="AM80" s="1"/>
      <c r="AN80" s="1"/>
      <c r="AO80" s="1"/>
      <c r="AP80" s="1"/>
      <c r="AQ80" s="1"/>
      <c r="AR80" s="1"/>
      <c r="AS80" s="1"/>
      <c r="AT80" s="1"/>
      <c r="AU80" s="1"/>
      <c r="AV80" s="1"/>
      <c r="AW80" s="1"/>
      <c r="AX80" s="1"/>
      <c r="AY80" s="1"/>
      <c r="AZ80" s="1"/>
      <c r="BA80" s="1"/>
      <c r="BB80" s="1"/>
      <c r="BC80" s="1"/>
      <c r="BD80" s="1"/>
      <c r="BE80" s="1"/>
      <c r="BF80" s="1"/>
      <c r="BG80" s="8"/>
      <c r="BH80" s="8"/>
      <c r="BI80" s="8"/>
      <c r="BJ80" s="8"/>
      <c r="BK80" s="8"/>
      <c r="BL80" s="8"/>
      <c r="BM80" s="8"/>
      <c r="BN80" s="8"/>
      <c r="BO80" s="8"/>
      <c r="BP80" s="8"/>
      <c r="BQ80" s="8"/>
      <c r="BR80" s="8"/>
      <c r="BS80" s="8"/>
      <c r="BT80" s="8"/>
      <c r="BU80" s="8"/>
      <c r="BV80" s="8"/>
      <c r="BW80" s="8"/>
      <c r="BX80" s="8"/>
      <c r="BY80" s="8"/>
      <c r="BZ80" s="8"/>
      <c r="CA80" s="8"/>
      <c r="CB80" s="1"/>
      <c r="CC80" s="8"/>
      <c r="CD80" s="1"/>
      <c r="CE80" s="8"/>
      <c r="CF80" s="1"/>
      <c r="CG80" s="8"/>
      <c r="CH80" s="1"/>
    </row>
    <row r="81" spans="2:57" ht="17.649999999999999" customHeight="1">
      <c r="B81" s="117" t="s">
        <v>201</v>
      </c>
      <c r="C81" s="128"/>
      <c r="D81" s="118"/>
      <c r="E81" s="73" t="s">
        <v>199</v>
      </c>
      <c r="F81" s="70">
        <f>_xlfn.IFNA(AZ93,"")</f>
        <v>0.21428571428571427</v>
      </c>
      <c r="G81" s="70">
        <f>_xlfn.IFNA(AZ94,"")</f>
        <v>0.21428571428571427</v>
      </c>
      <c r="H81" s="70">
        <f>_xlfn.IFNA(AZ95,"")</f>
        <v>0.42857142857142855</v>
      </c>
      <c r="I81" s="70">
        <f>_xlfn.IFNA(AZ96,"")</f>
        <v>0.7142857142857143</v>
      </c>
      <c r="J81" s="70" t="str">
        <f>_xlfn.IFNA(AZ97,"")</f>
        <v/>
      </c>
      <c r="K81" s="70" t="str">
        <f>_xlfn.IFNA(AZ98,"")</f>
        <v/>
      </c>
      <c r="L81" s="8"/>
      <c r="M81" s="8"/>
      <c r="N81" s="8"/>
      <c r="O81" s="8"/>
      <c r="P81" s="8"/>
      <c r="Q81" s="1"/>
      <c r="R81" s="1"/>
      <c r="S81" s="1"/>
      <c r="T81" s="1"/>
      <c r="U81" s="1"/>
      <c r="V81" s="1"/>
      <c r="W81" s="1"/>
      <c r="X81" s="1"/>
      <c r="Y81" s="8"/>
      <c r="Z81" s="8"/>
      <c r="AA81" s="8"/>
      <c r="AB81" s="8"/>
      <c r="AC81" s="8"/>
      <c r="AD81" s="8"/>
      <c r="AE81" s="8"/>
      <c r="AF81" s="1"/>
      <c r="AG81" s="1"/>
      <c r="AH81" s="8"/>
      <c r="AI81" s="8"/>
      <c r="AJ81" s="1"/>
      <c r="AK81" s="1"/>
      <c r="AL81" s="1"/>
      <c r="AM81" s="1"/>
      <c r="AN81" s="1"/>
      <c r="AO81" s="1"/>
      <c r="AP81" s="1"/>
      <c r="AQ81" s="1"/>
      <c r="AR81" s="1"/>
      <c r="AS81" s="1"/>
      <c r="AT81" s="1"/>
      <c r="AU81" s="1"/>
      <c r="AV81" s="1"/>
      <c r="AW81" s="1"/>
      <c r="AX81" s="1"/>
      <c r="AY81" s="1"/>
      <c r="AZ81" s="1"/>
      <c r="BA81" s="1"/>
      <c r="BB81" s="1"/>
      <c r="BC81" s="1"/>
      <c r="BD81" s="1"/>
      <c r="BE81" s="1"/>
    </row>
    <row r="82" spans="2:57" ht="17.649999999999999" customHeight="1">
      <c r="B82" s="119"/>
      <c r="C82" s="128"/>
      <c r="D82" s="127"/>
      <c r="E82" s="71" t="s">
        <v>75</v>
      </c>
      <c r="F82" s="71"/>
      <c r="G82" s="72">
        <f>_xlfn.IFNA(AY94,"")</f>
        <v>0.21428571428571427</v>
      </c>
      <c r="H82" s="72">
        <f>_xlfn.IFNA(AY95,"")</f>
        <v>0.42857142857142855</v>
      </c>
      <c r="I82" s="72">
        <f>_xlfn.IFNA(AY96,"")</f>
        <v>0.7142857142857143</v>
      </c>
      <c r="J82" s="72">
        <f>_xlfn.IFNA(AY97,"")</f>
        <v>0.7857142857142857</v>
      </c>
      <c r="K82" s="72">
        <f>_xlfn.IFNA(AY98,"")</f>
        <v>0.8571428571428571</v>
      </c>
      <c r="L82" s="8"/>
      <c r="M82" s="8"/>
      <c r="N82" s="8"/>
      <c r="O82" s="8"/>
      <c r="P82" s="8"/>
      <c r="Q82" s="1"/>
      <c r="R82" s="1"/>
      <c r="S82" s="1"/>
      <c r="T82" s="1"/>
      <c r="U82" s="1"/>
      <c r="V82" s="1"/>
      <c r="W82" s="1"/>
      <c r="X82" s="1"/>
      <c r="Y82" s="8"/>
      <c r="Z82" s="8"/>
      <c r="AA82" s="8"/>
      <c r="AB82" s="8"/>
      <c r="AC82" s="8"/>
      <c r="AD82" s="8"/>
      <c r="AE82" s="8"/>
      <c r="AF82" s="1"/>
      <c r="AG82" s="1"/>
      <c r="AH82" s="8"/>
      <c r="AI82" s="8"/>
      <c r="AJ82" s="1"/>
      <c r="AK82" s="1"/>
      <c r="AL82" s="1"/>
      <c r="AM82" s="1"/>
      <c r="AN82" s="1"/>
      <c r="AO82" s="1"/>
      <c r="AP82" s="1"/>
      <c r="AQ82" s="1"/>
      <c r="AR82" s="1"/>
      <c r="AS82" s="1"/>
      <c r="AT82" s="1"/>
      <c r="AU82" s="1"/>
      <c r="AV82" s="1"/>
      <c r="AW82" s="1"/>
      <c r="AX82" s="1"/>
      <c r="AY82" s="1"/>
      <c r="AZ82" s="1"/>
      <c r="BA82" s="1"/>
      <c r="BB82" s="1"/>
      <c r="BC82" s="1"/>
      <c r="BD82" s="1"/>
      <c r="BE82" s="1"/>
    </row>
    <row r="83" spans="2:57" ht="17.649999999999999" customHeight="1">
      <c r="B83" s="114" t="s">
        <v>202</v>
      </c>
      <c r="C83" s="131"/>
      <c r="D83" s="134"/>
      <c r="E83" s="133" t="s">
        <v>199</v>
      </c>
      <c r="F83" s="70">
        <f>_xlfn.IFNA(AT93,"")</f>
        <v>0.3392857142857143</v>
      </c>
      <c r="G83" s="70">
        <f>_xlfn.IFNA(AT94,"")</f>
        <v>0.35714285714285715</v>
      </c>
      <c r="H83" s="70">
        <f>_xlfn.IFNA(AT95,"")</f>
        <v>0.5178571428571429</v>
      </c>
      <c r="I83" s="70">
        <f>_xlfn.IFNA(AT96,"")</f>
        <v>0.6964285714285714</v>
      </c>
      <c r="J83" s="70" t="str">
        <f>_xlfn.IFNA(AT97,"")</f>
        <v/>
      </c>
      <c r="K83" s="70" t="str">
        <f>_xlfn.IFNA(AT98,"")</f>
        <v/>
      </c>
      <c r="L83" s="8"/>
      <c r="M83" s="8"/>
      <c r="N83" s="8"/>
      <c r="O83" s="8"/>
      <c r="P83" s="8"/>
      <c r="Q83" s="1"/>
      <c r="R83" s="1"/>
      <c r="S83" s="1"/>
      <c r="T83" s="1"/>
      <c r="U83" s="1"/>
      <c r="V83" s="1"/>
      <c r="W83" s="1"/>
      <c r="X83" s="1"/>
      <c r="Y83" s="8"/>
      <c r="Z83" s="8"/>
      <c r="AA83" s="8"/>
      <c r="AB83" s="8"/>
      <c r="AC83" s="8"/>
      <c r="AD83" s="8"/>
      <c r="AE83" s="8"/>
      <c r="AF83" s="1"/>
      <c r="AG83" s="1"/>
      <c r="AH83" s="8"/>
      <c r="AI83" s="8"/>
      <c r="AJ83" s="1"/>
      <c r="AK83" s="1"/>
      <c r="AL83" s="1"/>
      <c r="AM83" s="1"/>
      <c r="AN83" s="1"/>
      <c r="AO83" s="1"/>
      <c r="AP83" s="1"/>
      <c r="AQ83" s="1"/>
      <c r="AR83" s="1"/>
      <c r="AS83" s="1"/>
      <c r="AT83" s="1"/>
      <c r="AU83" s="1"/>
      <c r="AV83" s="1"/>
      <c r="AW83" s="1"/>
      <c r="AX83" s="1"/>
      <c r="AY83" s="1"/>
      <c r="AZ83" s="1"/>
      <c r="BA83" s="1"/>
      <c r="BB83" s="1"/>
      <c r="BC83" s="1"/>
      <c r="BD83" s="1"/>
      <c r="BE83" s="1"/>
    </row>
    <row r="84" spans="2:57" ht="17.649999999999999" customHeight="1">
      <c r="B84" s="115"/>
      <c r="C84" s="132"/>
      <c r="D84" s="131"/>
      <c r="E84" s="135" t="s">
        <v>75</v>
      </c>
      <c r="F84" s="71"/>
      <c r="G84" s="74">
        <f>_xlfn.IFNA(AS94,"")</f>
        <v>0.39285714285714285</v>
      </c>
      <c r="H84" s="74">
        <f>_xlfn.IFNA(AS95,"")</f>
        <v>0.5357142857142857</v>
      </c>
      <c r="I84" s="74">
        <f>_xlfn.IFNA(AS96,"")</f>
        <v>0.7142857142857143</v>
      </c>
      <c r="J84" s="74">
        <f>_xlfn.IFNA(AS97,"")</f>
        <v>0.7678571428571429</v>
      </c>
      <c r="K84" s="74">
        <f>_xlfn.IFNA(AS98,"")</f>
        <v>0.8214285714285714</v>
      </c>
      <c r="L84" s="8"/>
      <c r="M84" s="8"/>
      <c r="N84" s="8"/>
      <c r="O84" s="8"/>
      <c r="P84" s="8"/>
      <c r="Q84" s="1"/>
      <c r="R84" s="1"/>
      <c r="S84" s="1"/>
      <c r="T84" s="1"/>
      <c r="U84" s="1"/>
      <c r="V84" s="1"/>
      <c r="W84" s="1"/>
      <c r="X84" s="1"/>
      <c r="Y84" s="8"/>
      <c r="Z84" s="8"/>
      <c r="AA84" s="8"/>
      <c r="AB84" s="8"/>
      <c r="AC84" s="8"/>
      <c r="AD84" s="8"/>
      <c r="AE84" s="8"/>
      <c r="AF84" s="1"/>
      <c r="AG84" s="1"/>
      <c r="AH84" s="8"/>
      <c r="AI84" s="8"/>
      <c r="AJ84" s="8"/>
      <c r="AK84" s="8"/>
      <c r="AL84" s="8"/>
      <c r="AM84" s="1"/>
      <c r="AN84" s="1"/>
      <c r="AO84" s="1"/>
      <c r="AP84" s="1"/>
      <c r="AQ84" s="1"/>
      <c r="AR84" s="1"/>
      <c r="AS84" s="1"/>
      <c r="AT84" s="1"/>
      <c r="AU84" s="1"/>
      <c r="AV84" s="1"/>
      <c r="AW84" s="1"/>
      <c r="AX84" s="1"/>
      <c r="AY84" s="1"/>
      <c r="AZ84" s="1"/>
      <c r="BA84" s="1"/>
      <c r="BB84" s="1"/>
      <c r="BC84" s="1"/>
      <c r="BD84" s="1"/>
      <c r="BE84" s="1"/>
    </row>
    <row r="85" spans="2:57" ht="13.9">
      <c r="B85" s="1"/>
      <c r="C85" s="1"/>
      <c r="D85" s="1"/>
      <c r="E85" s="1"/>
      <c r="F85" s="1"/>
      <c r="G85" s="1"/>
      <c r="H85" s="8"/>
      <c r="I85" s="8"/>
      <c r="J85" s="8"/>
      <c r="K85" s="8"/>
      <c r="L85" s="8"/>
      <c r="M85" s="8"/>
      <c r="N85" s="8"/>
      <c r="O85" s="8"/>
      <c r="P85" s="8"/>
      <c r="Q85" s="1"/>
      <c r="R85" s="1"/>
      <c r="S85" s="1"/>
      <c r="T85" s="1"/>
      <c r="U85" s="1"/>
      <c r="V85" s="1"/>
      <c r="W85" s="1"/>
      <c r="X85" s="1"/>
      <c r="Y85" s="8"/>
      <c r="Z85" s="8"/>
      <c r="AA85" s="8"/>
      <c r="AB85" s="8"/>
      <c r="AC85" s="8"/>
      <c r="AD85" s="8"/>
      <c r="AE85" s="8"/>
      <c r="AF85" s="1"/>
      <c r="AG85" s="1"/>
      <c r="AH85" s="8"/>
      <c r="AI85" s="8"/>
      <c r="AJ85" s="8"/>
      <c r="AK85" s="8"/>
      <c r="AL85" s="8"/>
      <c r="AM85" s="1"/>
      <c r="AN85" s="1"/>
      <c r="AO85" s="1"/>
      <c r="AP85" s="1"/>
      <c r="AQ85" s="1"/>
      <c r="AR85" s="1"/>
      <c r="AS85" s="1"/>
      <c r="AT85" s="1"/>
      <c r="AU85" s="1"/>
      <c r="AV85" s="1"/>
      <c r="AW85" s="1"/>
      <c r="AX85" s="1"/>
      <c r="AY85" s="1"/>
      <c r="AZ85" s="1"/>
      <c r="BA85" s="1"/>
      <c r="BB85" s="1"/>
      <c r="BC85" s="1"/>
      <c r="BD85" s="1"/>
      <c r="BE85" s="1"/>
    </row>
    <row r="86" spans="2:57" ht="13.9">
      <c r="B86" s="1"/>
      <c r="C86" s="1"/>
      <c r="D86" s="1"/>
      <c r="E86" s="1"/>
      <c r="F86" s="1"/>
      <c r="G86" s="1"/>
      <c r="H86" s="8"/>
      <c r="I86" s="8"/>
      <c r="J86" s="8"/>
      <c r="K86" s="8"/>
      <c r="L86" s="8"/>
      <c r="M86" s="8"/>
      <c r="N86" s="8"/>
      <c r="O86" s="8"/>
      <c r="P86" s="8"/>
      <c r="Q86" s="1"/>
      <c r="R86" s="1"/>
      <c r="S86" s="1"/>
      <c r="T86" s="1"/>
      <c r="U86" s="1"/>
      <c r="V86" s="1"/>
      <c r="W86" s="1"/>
      <c r="X86" s="1"/>
      <c r="Y86" s="8"/>
      <c r="Z86" s="8"/>
      <c r="AA86" s="8"/>
      <c r="AB86" s="8"/>
      <c r="AC86" s="8"/>
      <c r="AD86" s="8"/>
      <c r="AE86" s="8"/>
      <c r="AF86" s="1"/>
      <c r="AG86" s="1"/>
      <c r="AH86" s="8"/>
      <c r="AI86" s="8"/>
      <c r="AJ86" s="8"/>
      <c r="AK86" s="8"/>
      <c r="AL86" s="8"/>
      <c r="AM86" s="1"/>
      <c r="AN86" s="1"/>
      <c r="AO86" s="1"/>
      <c r="AP86" s="1"/>
      <c r="AQ86" s="1"/>
      <c r="AR86" s="1"/>
      <c r="AS86" s="1"/>
      <c r="AT86" s="1"/>
      <c r="AU86" s="1"/>
      <c r="AV86" s="1"/>
      <c r="AW86" s="1"/>
      <c r="AX86" s="1"/>
      <c r="AY86" s="1"/>
      <c r="AZ86" s="1"/>
      <c r="BA86" s="1"/>
      <c r="BB86" s="1"/>
      <c r="BC86" s="1"/>
      <c r="BD86" s="1"/>
      <c r="BE86" s="1"/>
    </row>
    <row r="87" spans="2:57" ht="13.9">
      <c r="B87" s="1"/>
      <c r="C87" s="1"/>
      <c r="D87" s="1"/>
      <c r="E87" s="1"/>
      <c r="F87" s="1"/>
      <c r="G87" s="1"/>
      <c r="H87" s="8"/>
      <c r="I87" s="8"/>
      <c r="J87" s="8"/>
      <c r="K87" s="8"/>
      <c r="L87" s="8"/>
      <c r="M87" s="8"/>
      <c r="N87" s="8"/>
      <c r="O87" s="8"/>
      <c r="P87" s="8"/>
      <c r="Q87" s="1"/>
      <c r="R87" s="1"/>
      <c r="S87" s="1"/>
      <c r="T87" s="1"/>
      <c r="U87" s="1"/>
      <c r="V87" s="8"/>
      <c r="W87" s="1"/>
      <c r="X87" s="1"/>
      <c r="Y87" s="8"/>
      <c r="Z87" s="8"/>
      <c r="AA87" s="8"/>
      <c r="AB87" s="8"/>
      <c r="AC87" s="8"/>
      <c r="AD87" s="8"/>
      <c r="AE87" s="8"/>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2:57" ht="13.9">
      <c r="B88" s="1"/>
      <c r="C88" s="1"/>
      <c r="D88" s="1"/>
      <c r="E88" s="1"/>
      <c r="F88" s="1"/>
      <c r="G88" s="1"/>
      <c r="H88" s="8"/>
      <c r="I88" s="8"/>
      <c r="J88" s="8"/>
      <c r="K88" s="8"/>
      <c r="L88" s="8"/>
      <c r="M88" s="8"/>
      <c r="N88" s="8"/>
      <c r="O88" s="8"/>
      <c r="P88" s="8"/>
      <c r="Q88" s="1"/>
      <c r="R88" s="1"/>
      <c r="S88" s="1"/>
      <c r="T88" s="1"/>
      <c r="U88" s="1"/>
      <c r="V88" s="8"/>
      <c r="W88" s="1"/>
      <c r="X88" s="1"/>
      <c r="Y88" s="8"/>
      <c r="Z88" s="8"/>
      <c r="AA88" s="8"/>
      <c r="AB88" s="8"/>
      <c r="AC88" s="8"/>
      <c r="AD88" s="8"/>
      <c r="AE88" s="8"/>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2:57" ht="13.9">
      <c r="B89" s="1"/>
      <c r="C89" s="1"/>
      <c r="D89" s="1"/>
      <c r="E89" s="1"/>
      <c r="F89" s="1"/>
      <c r="G89" s="1"/>
      <c r="H89" s="8"/>
      <c r="I89" s="8"/>
      <c r="J89" s="8"/>
      <c r="K89" s="8"/>
      <c r="L89" s="8"/>
      <c r="M89" s="8"/>
      <c r="N89" s="8"/>
      <c r="O89" s="8"/>
      <c r="P89" s="8"/>
      <c r="Q89" s="1"/>
      <c r="R89" s="1"/>
      <c r="S89" s="1"/>
      <c r="T89" s="1"/>
      <c r="U89" s="1"/>
      <c r="V89" s="8"/>
      <c r="W89" s="1"/>
      <c r="X89" s="1"/>
      <c r="Y89" s="8"/>
      <c r="Z89" s="8"/>
      <c r="AA89" s="8"/>
      <c r="AB89" s="8"/>
      <c r="AC89" s="8"/>
      <c r="AD89" s="8"/>
      <c r="AE89" s="8"/>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2:57" ht="13.9">
      <c r="B90" s="1"/>
      <c r="C90" s="1"/>
      <c r="D90" s="1"/>
      <c r="E90" s="1"/>
      <c r="F90" s="1"/>
      <c r="G90" s="1"/>
      <c r="H90" s="8"/>
      <c r="I90" s="8"/>
      <c r="J90" s="8"/>
      <c r="K90" s="8"/>
      <c r="L90" s="8"/>
      <c r="M90" s="8"/>
      <c r="N90" s="8"/>
      <c r="O90" s="8"/>
      <c r="P90" s="8"/>
      <c r="Q90" s="1"/>
      <c r="R90" s="1"/>
      <c r="S90" s="1"/>
      <c r="T90" s="1"/>
      <c r="U90" s="1"/>
      <c r="V90" s="8"/>
      <c r="W90" s="1"/>
      <c r="X90" s="1"/>
      <c r="Y90" s="8"/>
      <c r="Z90" s="8"/>
      <c r="AA90" s="8"/>
      <c r="AB90" s="8"/>
      <c r="AC90" s="8"/>
      <c r="AD90" s="8"/>
      <c r="AE90" s="8"/>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2:57" ht="13.9">
      <c r="B91" s="1"/>
      <c r="C91" s="1"/>
      <c r="D91" s="1"/>
      <c r="E91" s="1"/>
      <c r="F91" s="1"/>
      <c r="G91" s="1"/>
      <c r="H91" s="8"/>
      <c r="I91" s="8"/>
      <c r="J91" s="8"/>
      <c r="K91" s="8"/>
      <c r="L91" s="8"/>
      <c r="M91" s="8"/>
      <c r="N91" s="8"/>
      <c r="O91" s="8"/>
      <c r="P91" s="8"/>
      <c r="Q91" s="1"/>
      <c r="R91" s="1"/>
      <c r="S91" s="1"/>
      <c r="T91" s="1"/>
      <c r="U91" s="1"/>
      <c r="V91" s="8"/>
      <c r="W91" s="1"/>
      <c r="X91" s="1"/>
      <c r="Y91" s="8"/>
      <c r="Z91" s="8"/>
      <c r="AA91" s="8"/>
      <c r="AB91" s="8"/>
      <c r="AC91" s="8"/>
      <c r="AD91" s="8"/>
      <c r="AE91" s="8"/>
      <c r="AF91" s="1"/>
      <c r="AG91" s="1"/>
      <c r="AH91" s="1"/>
      <c r="AI91" s="1"/>
      <c r="AJ91" s="1"/>
      <c r="AK91" s="1"/>
      <c r="AL91" s="1"/>
      <c r="AM91" s="1"/>
      <c r="AN91" s="1"/>
      <c r="AO91" s="1"/>
      <c r="AP91" s="1"/>
      <c r="AQ91" s="1"/>
      <c r="AR91" s="75" t="s">
        <v>203</v>
      </c>
      <c r="AS91" s="5"/>
      <c r="AT91" s="5"/>
      <c r="AU91" s="5"/>
      <c r="AV91" s="5"/>
      <c r="AW91" s="5"/>
      <c r="AX91" s="6"/>
      <c r="AY91" s="5"/>
      <c r="AZ91" s="5"/>
      <c r="BA91" s="8"/>
      <c r="BB91" s="1"/>
      <c r="BC91" s="1"/>
      <c r="BD91" s="8"/>
      <c r="BE91" s="8"/>
    </row>
    <row r="92" spans="2:57" ht="13.9">
      <c r="B92" s="1"/>
      <c r="C92" s="1"/>
      <c r="D92" s="1"/>
      <c r="E92" s="1"/>
      <c r="F92" s="1"/>
      <c r="G92" s="1"/>
      <c r="H92" s="8"/>
      <c r="I92" s="8"/>
      <c r="J92" s="8"/>
      <c r="K92" s="8"/>
      <c r="L92" s="8"/>
      <c r="M92" s="8"/>
      <c r="N92" s="8"/>
      <c r="O92" s="8"/>
      <c r="P92" s="8"/>
      <c r="Q92" s="1"/>
      <c r="R92" s="1"/>
      <c r="S92" s="1"/>
      <c r="T92" s="1"/>
      <c r="U92" s="1"/>
      <c r="V92" s="8"/>
      <c r="W92" s="1"/>
      <c r="X92" s="1"/>
      <c r="Y92" s="8"/>
      <c r="Z92" s="8"/>
      <c r="AA92" s="8"/>
      <c r="AB92" s="8"/>
      <c r="AC92" s="8"/>
      <c r="AD92" s="8"/>
      <c r="AE92" s="8"/>
      <c r="AF92" s="1"/>
      <c r="AG92" s="1"/>
      <c r="AH92" s="1"/>
      <c r="AI92" s="1"/>
      <c r="AJ92" s="1"/>
      <c r="AK92" s="1"/>
      <c r="AL92" s="1"/>
      <c r="AM92" s="1"/>
      <c r="AN92" s="1"/>
      <c r="AO92" s="1"/>
      <c r="AP92" s="1"/>
      <c r="AQ92" s="1"/>
      <c r="AR92" s="76" t="s">
        <v>78</v>
      </c>
      <c r="AS92" s="76" t="s">
        <v>204</v>
      </c>
      <c r="AT92" s="76" t="s">
        <v>205</v>
      </c>
      <c r="AU92" s="76" t="s">
        <v>206</v>
      </c>
      <c r="AV92" s="76" t="s">
        <v>207</v>
      </c>
      <c r="AW92" s="76" t="s">
        <v>208</v>
      </c>
      <c r="AX92" s="77" t="s">
        <v>209</v>
      </c>
      <c r="AY92" s="76" t="s">
        <v>210</v>
      </c>
      <c r="AZ92" s="76" t="s">
        <v>211</v>
      </c>
      <c r="BA92" s="8"/>
      <c r="BB92" s="1"/>
      <c r="BC92" s="1"/>
      <c r="BD92" s="8"/>
      <c r="BE92" s="8"/>
    </row>
    <row r="93" spans="2:57" ht="13.9">
      <c r="B93" s="1"/>
      <c r="C93" s="1"/>
      <c r="D93" s="1"/>
      <c r="E93" s="1"/>
      <c r="F93" s="1"/>
      <c r="G93" s="1"/>
      <c r="H93" s="8"/>
      <c r="I93" s="8"/>
      <c r="J93" s="8"/>
      <c r="K93" s="8"/>
      <c r="L93" s="8"/>
      <c r="M93" s="8"/>
      <c r="N93" s="8"/>
      <c r="O93" s="8"/>
      <c r="P93" s="8"/>
      <c r="Q93" s="1"/>
      <c r="R93" s="1"/>
      <c r="S93" s="1"/>
      <c r="T93" s="1"/>
      <c r="U93" s="1"/>
      <c r="V93" s="8"/>
      <c r="W93" s="1"/>
      <c r="X93" s="1"/>
      <c r="Y93" s="8"/>
      <c r="Z93" s="8"/>
      <c r="AA93" s="8"/>
      <c r="AB93" s="8"/>
      <c r="AC93" s="8"/>
      <c r="AD93" s="8"/>
      <c r="AE93" s="8"/>
      <c r="AF93" s="1"/>
      <c r="AG93" s="1"/>
      <c r="AH93" s="1"/>
      <c r="AI93" s="1"/>
      <c r="AJ93" s="1"/>
      <c r="AK93" s="1"/>
      <c r="AL93" s="1"/>
      <c r="AM93" s="1"/>
      <c r="AN93" s="1"/>
      <c r="AO93" s="1"/>
      <c r="AP93" s="1"/>
      <c r="AQ93" s="1"/>
      <c r="AR93" s="76" t="s">
        <v>81</v>
      </c>
      <c r="AS93" s="78"/>
      <c r="AT93" s="79">
        <f>IF(BE34="",NA(),BE34)</f>
        <v>0.3392857142857143</v>
      </c>
      <c r="AU93" s="80"/>
      <c r="AV93" s="79">
        <f>IF(BE35="",NA(),BE35)</f>
        <v>0.3888888888888889</v>
      </c>
      <c r="AW93" s="80"/>
      <c r="AX93" s="79">
        <f>IF(BE36="",NA(),BE36)</f>
        <v>0.375</v>
      </c>
      <c r="AY93" s="80"/>
      <c r="AZ93" s="79">
        <f>IF(BE37="",NA(),BE37)</f>
        <v>0.21428571428571427</v>
      </c>
      <c r="BA93" s="8"/>
      <c r="BB93" s="1"/>
      <c r="BC93" s="1"/>
      <c r="BD93" s="8"/>
      <c r="BE93" s="8"/>
    </row>
    <row r="94" spans="2:57" ht="13.9">
      <c r="B94" s="1"/>
      <c r="C94" s="1"/>
      <c r="D94" s="1"/>
      <c r="E94" s="1"/>
      <c r="F94" s="1"/>
      <c r="G94" s="1"/>
      <c r="H94" s="8"/>
      <c r="I94" s="8"/>
      <c r="J94" s="8"/>
      <c r="K94" s="8"/>
      <c r="L94" s="8"/>
      <c r="M94" s="8"/>
      <c r="N94" s="8"/>
      <c r="O94" s="8"/>
      <c r="P94" s="8"/>
      <c r="Q94" s="1"/>
      <c r="R94" s="1"/>
      <c r="S94" s="1"/>
      <c r="T94" s="1"/>
      <c r="U94" s="1"/>
      <c r="V94" s="8"/>
      <c r="W94" s="1"/>
      <c r="X94" s="1"/>
      <c r="Y94" s="8"/>
      <c r="Z94" s="8"/>
      <c r="AA94" s="8"/>
      <c r="AB94" s="8"/>
      <c r="AC94" s="8"/>
      <c r="AD94" s="8"/>
      <c r="AE94" s="8"/>
      <c r="AF94" s="1"/>
      <c r="AG94" s="1"/>
      <c r="AH94" s="1"/>
      <c r="AI94" s="1"/>
      <c r="AJ94" s="1"/>
      <c r="AK94" s="1"/>
      <c r="AL94" s="1"/>
      <c r="AM94" s="1"/>
      <c r="AN94" s="1"/>
      <c r="AO94" s="1"/>
      <c r="AP94" s="1"/>
      <c r="AQ94" s="1"/>
      <c r="AR94" s="76" t="s">
        <v>82</v>
      </c>
      <c r="AS94" s="81">
        <f>IF(BQ34="",NA(),BQ34)</f>
        <v>0.39285714285714285</v>
      </c>
      <c r="AT94" s="79">
        <f>IF(BF34="",NA(),BF34)</f>
        <v>0.35714285714285715</v>
      </c>
      <c r="AU94" s="81">
        <f>IF(BQ35="",NA(),BQ35)</f>
        <v>0.5</v>
      </c>
      <c r="AV94" s="79">
        <f>IF(BF35="",NA(),BF35)</f>
        <v>0.44444444444444442</v>
      </c>
      <c r="AW94" s="81">
        <f>IF(BQ36="",NA(),BQ36)</f>
        <v>0.41666666666666669</v>
      </c>
      <c r="AX94" s="79">
        <f>IF(BF36="",NA(),BF36)</f>
        <v>0.375</v>
      </c>
      <c r="AY94" s="81">
        <f>IF(BQ37="",NA(),BQ37)</f>
        <v>0.21428571428571427</v>
      </c>
      <c r="AZ94" s="79">
        <f>IF(BF37="",NA(),BF37)</f>
        <v>0.21428571428571427</v>
      </c>
      <c r="BA94" s="8"/>
      <c r="BB94" s="1"/>
      <c r="BC94" s="1"/>
      <c r="BD94" s="8"/>
      <c r="BE94" s="8"/>
    </row>
    <row r="95" spans="2:57" ht="13.9">
      <c r="B95" s="1"/>
      <c r="C95" s="1"/>
      <c r="D95" s="1"/>
      <c r="E95" s="1"/>
      <c r="F95" s="1"/>
      <c r="G95" s="1"/>
      <c r="H95" s="8"/>
      <c r="I95" s="8"/>
      <c r="J95" s="8"/>
      <c r="K95" s="8"/>
      <c r="L95" s="8"/>
      <c r="M95" s="8"/>
      <c r="N95" s="8"/>
      <c r="O95" s="8"/>
      <c r="P95" s="8"/>
      <c r="Q95" s="1"/>
      <c r="R95" s="1"/>
      <c r="S95" s="1"/>
      <c r="T95" s="1"/>
      <c r="U95" s="1"/>
      <c r="V95" s="8"/>
      <c r="W95" s="1"/>
      <c r="X95" s="1"/>
      <c r="Y95" s="8"/>
      <c r="Z95" s="8"/>
      <c r="AA95" s="8"/>
      <c r="AB95" s="8"/>
      <c r="AC95" s="8"/>
      <c r="AD95" s="8"/>
      <c r="AE95" s="8"/>
      <c r="AF95" s="1"/>
      <c r="AG95" s="1"/>
      <c r="AH95" s="1"/>
      <c r="AI95" s="1"/>
      <c r="AJ95" s="1"/>
      <c r="AK95" s="1"/>
      <c r="AL95" s="1"/>
      <c r="AM95" s="1"/>
      <c r="AN95" s="1"/>
      <c r="AO95" s="1"/>
      <c r="AP95" s="1"/>
      <c r="AQ95" s="1"/>
      <c r="AR95" s="76" t="s">
        <v>83</v>
      </c>
      <c r="AS95" s="81">
        <f>IF(BR34="",NA(),BR34)</f>
        <v>0.5357142857142857</v>
      </c>
      <c r="AT95" s="79">
        <f>IF(BG34="",NA(),BG34)</f>
        <v>0.5178571428571429</v>
      </c>
      <c r="AU95" s="81">
        <f>IF(BR35="",NA(),BR35)</f>
        <v>0.61111111111111116</v>
      </c>
      <c r="AV95" s="79">
        <f>IF(BG35="",NA(),BG35)</f>
        <v>0.61111111111111116</v>
      </c>
      <c r="AW95" s="81">
        <f>IF(BR36="",NA(),BR36)</f>
        <v>0.54166666666666663</v>
      </c>
      <c r="AX95" s="79">
        <f>IF(BG36="",NA(),BG36)</f>
        <v>0.5</v>
      </c>
      <c r="AY95" s="81">
        <f>IF(BR37="",NA(),BR37)</f>
        <v>0.42857142857142855</v>
      </c>
      <c r="AZ95" s="79">
        <f>IF(BG37="",NA(),BG37)</f>
        <v>0.42857142857142855</v>
      </c>
      <c r="BA95" s="8"/>
      <c r="BB95" s="1"/>
      <c r="BC95" s="1"/>
      <c r="BD95" s="8"/>
      <c r="BE95" s="8"/>
    </row>
    <row r="96" spans="2:57" ht="13.9">
      <c r="B96" s="1"/>
      <c r="C96" s="1"/>
      <c r="D96" s="1"/>
      <c r="E96" s="1"/>
      <c r="F96" s="1"/>
      <c r="G96" s="1"/>
      <c r="H96" s="8"/>
      <c r="I96" s="8"/>
      <c r="J96" s="8"/>
      <c r="K96" s="8"/>
      <c r="L96" s="8"/>
      <c r="M96" s="8"/>
      <c r="N96" s="8"/>
      <c r="O96" s="8"/>
      <c r="P96" s="8"/>
      <c r="Q96" s="1"/>
      <c r="R96" s="1"/>
      <c r="S96" s="1"/>
      <c r="T96" s="1"/>
      <c r="U96" s="1"/>
      <c r="V96" s="8"/>
      <c r="W96" s="1"/>
      <c r="X96" s="1"/>
      <c r="Y96" s="8"/>
      <c r="Z96" s="8"/>
      <c r="AA96" s="8"/>
      <c r="AB96" s="8"/>
      <c r="AC96" s="8"/>
      <c r="AD96" s="8"/>
      <c r="AE96" s="8"/>
      <c r="AF96" s="1"/>
      <c r="AG96" s="1"/>
      <c r="AH96" s="1"/>
      <c r="AI96" s="1"/>
      <c r="AJ96" s="1"/>
      <c r="AK96" s="1"/>
      <c r="AL96" s="1"/>
      <c r="AM96" s="1"/>
      <c r="AN96" s="1"/>
      <c r="AO96" s="1"/>
      <c r="AP96" s="1"/>
      <c r="AQ96" s="1"/>
      <c r="AR96" s="76" t="s">
        <v>84</v>
      </c>
      <c r="AS96" s="81">
        <f>IF(BS34="",NA(),BS34)</f>
        <v>0.7142857142857143</v>
      </c>
      <c r="AT96" s="79">
        <f>IF(BH34="",NA(),BH34)</f>
        <v>0.6964285714285714</v>
      </c>
      <c r="AU96" s="82">
        <f>IF(BS35="",NA(),BS35)</f>
        <v>0.83333333333333337</v>
      </c>
      <c r="AV96" s="79">
        <f>IF(BH35="",NA(),BH35)</f>
        <v>0.77777777777777779</v>
      </c>
      <c r="AW96" s="82">
        <f>IF(BS36="",NA(),BS36)</f>
        <v>0.625</v>
      </c>
      <c r="AX96" s="79">
        <f>IF(BH36="",NA(),BH36)</f>
        <v>0.625</v>
      </c>
      <c r="AY96" s="82">
        <f>IF(BS37="",NA(),BS37)</f>
        <v>0.7142857142857143</v>
      </c>
      <c r="AZ96" s="79">
        <f>IF(BH37="",NA(),BH37)</f>
        <v>0.7142857142857143</v>
      </c>
      <c r="BA96" s="8"/>
      <c r="BB96" s="1"/>
      <c r="BC96" s="1"/>
      <c r="BD96" s="8"/>
      <c r="BE96" s="8"/>
    </row>
    <row r="97" spans="2:86" s="211" customFormat="1" ht="13.9">
      <c r="B97" s="1"/>
      <c r="C97" s="1"/>
      <c r="D97" s="1"/>
      <c r="E97" s="1"/>
      <c r="F97" s="1"/>
      <c r="G97" s="1"/>
      <c r="H97" s="8"/>
      <c r="I97" s="8"/>
      <c r="J97" s="8"/>
      <c r="K97" s="8"/>
      <c r="L97" s="8"/>
      <c r="M97" s="8"/>
      <c r="N97" s="8"/>
      <c r="O97" s="8"/>
      <c r="P97" s="8"/>
      <c r="Q97" s="8"/>
      <c r="R97" s="8"/>
      <c r="S97" s="8"/>
      <c r="T97" s="8"/>
      <c r="U97" s="8"/>
      <c r="V97" s="8"/>
      <c r="W97" s="8"/>
      <c r="X97" s="8"/>
      <c r="Y97" s="8"/>
      <c r="Z97" s="8"/>
      <c r="AA97" s="8"/>
      <c r="AB97" s="8"/>
      <c r="AC97" s="8"/>
      <c r="AD97" s="8"/>
      <c r="AE97" s="8"/>
      <c r="AF97" s="8"/>
      <c r="AG97" s="1"/>
      <c r="AH97" s="1"/>
      <c r="AI97" s="1"/>
      <c r="AJ97" s="1"/>
      <c r="AK97" s="1"/>
      <c r="AL97" s="1"/>
      <c r="AM97" s="1"/>
      <c r="AN97" s="1"/>
      <c r="AO97" s="1"/>
      <c r="AP97" s="1"/>
      <c r="AQ97" s="1"/>
      <c r="AR97" s="76" t="s">
        <v>85</v>
      </c>
      <c r="AS97" s="81">
        <f>IF(BT34="",NA(),BT34)</f>
        <v>0.7678571428571429</v>
      </c>
      <c r="AT97" s="79" t="e">
        <f>IF(BI34="",NA(),BI34)</f>
        <v>#N/A</v>
      </c>
      <c r="AU97" s="82">
        <f>IF(BT35="",NA(),BT35)</f>
        <v>0.83333333333333337</v>
      </c>
      <c r="AV97" s="79" t="e">
        <f>IF(BI35="",NA(),BI35)</f>
        <v>#N/A</v>
      </c>
      <c r="AW97" s="82">
        <f>IF(BT36="",NA(),BT36)</f>
        <v>0.70833333333333337</v>
      </c>
      <c r="AX97" s="79" t="e">
        <f>IF(BI36="",NA(),BI36)</f>
        <v>#N/A</v>
      </c>
      <c r="AY97" s="82">
        <f>IF(BT37="",NA(),BT37)</f>
        <v>0.7857142857142857</v>
      </c>
      <c r="AZ97" s="79" t="e">
        <f>IF(BI37="",NA(),BI37)</f>
        <v>#N/A</v>
      </c>
      <c r="BA97" s="8"/>
      <c r="BB97" s="1"/>
      <c r="BC97" s="1"/>
      <c r="BD97" s="8"/>
      <c r="BE97" s="8"/>
      <c r="BF97" s="1"/>
      <c r="BG97" s="8"/>
      <c r="BH97" s="8"/>
      <c r="BI97" s="8"/>
      <c r="BJ97" s="8"/>
      <c r="BK97" s="8"/>
      <c r="BL97" s="8"/>
      <c r="BM97" s="8"/>
      <c r="BN97" s="8"/>
      <c r="BO97" s="8"/>
      <c r="BP97" s="8"/>
      <c r="BQ97" s="8"/>
      <c r="BR97" s="8"/>
      <c r="BS97" s="8"/>
      <c r="BT97" s="8"/>
      <c r="BU97" s="8"/>
      <c r="BV97" s="8"/>
      <c r="BW97" s="8"/>
      <c r="BX97" s="8"/>
      <c r="BY97" s="8"/>
      <c r="BZ97" s="8"/>
      <c r="CA97" s="8"/>
      <c r="CB97" s="1"/>
      <c r="CC97" s="8"/>
      <c r="CD97" s="1"/>
      <c r="CE97" s="8"/>
      <c r="CF97" s="1"/>
      <c r="CG97" s="8"/>
      <c r="CH97" s="1"/>
    </row>
    <row r="98" spans="2:86" s="211" customFormat="1" ht="13.9">
      <c r="B98" s="1"/>
      <c r="C98" s="1"/>
      <c r="D98" s="1"/>
      <c r="E98" s="1"/>
      <c r="F98" s="1"/>
      <c r="G98" s="1"/>
      <c r="H98" s="8"/>
      <c r="I98" s="8"/>
      <c r="J98" s="8"/>
      <c r="K98" s="8"/>
      <c r="L98" s="8"/>
      <c r="M98" s="8"/>
      <c r="N98" s="8"/>
      <c r="O98" s="8"/>
      <c r="P98" s="8"/>
      <c r="Q98" s="8"/>
      <c r="R98" s="8"/>
      <c r="S98" s="8"/>
      <c r="T98" s="8"/>
      <c r="U98" s="8"/>
      <c r="V98" s="8"/>
      <c r="W98" s="8"/>
      <c r="X98" s="8"/>
      <c r="Y98" s="8"/>
      <c r="Z98" s="8"/>
      <c r="AA98" s="8"/>
      <c r="AB98" s="8"/>
      <c r="AC98" s="8"/>
      <c r="AD98" s="8"/>
      <c r="AE98" s="8"/>
      <c r="AF98" s="8"/>
      <c r="AG98" s="1"/>
      <c r="AH98" s="1"/>
      <c r="AI98" s="1"/>
      <c r="AJ98" s="1"/>
      <c r="AK98" s="1"/>
      <c r="AL98" s="1"/>
      <c r="AM98" s="1"/>
      <c r="AN98" s="1"/>
      <c r="AO98" s="1"/>
      <c r="AP98" s="1"/>
      <c r="AQ98" s="1"/>
      <c r="AR98" s="76" t="s">
        <v>86</v>
      </c>
      <c r="AS98" s="81">
        <f>IF(BU34="",NA(),BU34)</f>
        <v>0.8214285714285714</v>
      </c>
      <c r="AT98" s="79" t="e">
        <f>IF(BJ34="",NA(),BJ34)</f>
        <v>#N/A</v>
      </c>
      <c r="AU98" s="82">
        <f>IF(BU35="",NA(),BU35)</f>
        <v>1</v>
      </c>
      <c r="AV98" s="79" t="e">
        <f>IF(BJ35="",NA(),BJ35)</f>
        <v>#N/A</v>
      </c>
      <c r="AW98" s="82">
        <f>IF(BU36="",NA(),BU36)</f>
        <v>0.66666666666666663</v>
      </c>
      <c r="AX98" s="79" t="e">
        <f>IF(BJ36="",NA(),BJ36)</f>
        <v>#N/A</v>
      </c>
      <c r="AY98" s="82">
        <f>IF(BU37="",NA(),BU37)</f>
        <v>0.8571428571428571</v>
      </c>
      <c r="AZ98" s="79" t="e">
        <f>IF(BJ37="",NA(),BJ37)</f>
        <v>#N/A</v>
      </c>
      <c r="BA98" s="8"/>
      <c r="BB98" s="1"/>
      <c r="BC98" s="1"/>
      <c r="BD98" s="8"/>
      <c r="BE98" s="8"/>
      <c r="BF98" s="1"/>
      <c r="BG98" s="8"/>
      <c r="BH98" s="8"/>
      <c r="BI98" s="8"/>
      <c r="BJ98" s="8"/>
      <c r="BK98" s="8"/>
      <c r="BL98" s="8"/>
      <c r="BM98" s="8"/>
      <c r="BN98" s="8"/>
      <c r="BO98" s="8"/>
      <c r="BP98" s="8"/>
      <c r="BQ98" s="8"/>
      <c r="BR98" s="8"/>
      <c r="BS98" s="8"/>
      <c r="BT98" s="8"/>
      <c r="BU98" s="8"/>
      <c r="BV98" s="8"/>
      <c r="BW98" s="8"/>
      <c r="BX98" s="8"/>
      <c r="BY98" s="8"/>
      <c r="BZ98" s="8"/>
      <c r="CA98" s="8"/>
      <c r="CB98" s="1"/>
      <c r="CC98" s="8"/>
      <c r="CD98" s="1"/>
      <c r="CE98" s="8"/>
      <c r="CF98" s="1"/>
      <c r="CG98" s="8"/>
      <c r="CH98" s="1"/>
    </row>
    <row r="99" spans="2:86" s="211" customFormat="1" ht="13.9">
      <c r="B99" s="1"/>
      <c r="C99" s="1"/>
      <c r="D99" s="1"/>
      <c r="E99" s="1"/>
      <c r="F99" s="1"/>
      <c r="G99" s="1"/>
      <c r="H99" s="8"/>
      <c r="I99" s="8"/>
      <c r="J99" s="8"/>
      <c r="K99" s="8"/>
      <c r="L99" s="8"/>
      <c r="M99" s="8"/>
      <c r="N99" s="8"/>
      <c r="O99" s="8"/>
      <c r="P99" s="8"/>
      <c r="Q99" s="8"/>
      <c r="R99" s="8"/>
      <c r="S99" s="8"/>
      <c r="T99" s="8"/>
      <c r="U99" s="8"/>
      <c r="V99" s="8"/>
      <c r="W99" s="8"/>
      <c r="X99" s="8"/>
      <c r="Y99" s="8"/>
      <c r="Z99" s="8"/>
      <c r="AA99" s="8"/>
      <c r="AB99" s="8"/>
      <c r="AC99" s="8"/>
      <c r="AD99" s="8"/>
      <c r="AE99" s="8"/>
      <c r="AF99" s="8"/>
      <c r="AG99" s="1"/>
      <c r="AH99" s="1"/>
      <c r="AI99" s="1"/>
      <c r="AJ99" s="1"/>
      <c r="AK99" s="1"/>
      <c r="AL99" s="1"/>
      <c r="AM99" s="1"/>
      <c r="AN99" s="1"/>
      <c r="AO99" s="1"/>
      <c r="AP99" s="1"/>
      <c r="AQ99" s="1"/>
      <c r="AR99" s="76" t="s">
        <v>87</v>
      </c>
      <c r="AS99" s="81" t="e">
        <f>IF(BV34="",NA(),BV34)</f>
        <v>#N/A</v>
      </c>
      <c r="AT99" s="79" t="e">
        <f>IF(BK34="",NA(),BK34)</f>
        <v>#N/A</v>
      </c>
      <c r="AU99" s="82" t="e">
        <f>IF(BV35="",NA(),BV35)</f>
        <v>#N/A</v>
      </c>
      <c r="AV99" s="79" t="e">
        <f>IF(BK35="",NA(),BK35)</f>
        <v>#N/A</v>
      </c>
      <c r="AW99" s="82" t="e">
        <f>IF(BV36="",NA(),BV36)</f>
        <v>#N/A</v>
      </c>
      <c r="AX99" s="79" t="e">
        <f>IF(BK36="",NA(),BK36)</f>
        <v>#N/A</v>
      </c>
      <c r="AY99" s="82" t="e">
        <f>IF(BV37="",NA(),BV37)</f>
        <v>#N/A</v>
      </c>
      <c r="AZ99" s="79" t="e">
        <f>IF(BK37="",NA(),BK37)</f>
        <v>#N/A</v>
      </c>
      <c r="BA99" s="8"/>
      <c r="BB99" s="1"/>
      <c r="BC99" s="1"/>
      <c r="BD99" s="8"/>
      <c r="BE99" s="8"/>
      <c r="BF99" s="1"/>
      <c r="BG99" s="8"/>
      <c r="BH99" s="8"/>
      <c r="BI99" s="8"/>
      <c r="BJ99" s="8"/>
      <c r="BK99" s="8"/>
      <c r="BL99" s="8"/>
      <c r="BM99" s="8"/>
      <c r="BN99" s="8"/>
      <c r="BO99" s="8"/>
      <c r="BP99" s="8"/>
      <c r="BQ99" s="8"/>
      <c r="BR99" s="8"/>
      <c r="BS99" s="8"/>
      <c r="BT99" s="8"/>
      <c r="BU99" s="8"/>
      <c r="BV99" s="8"/>
      <c r="BW99" s="8"/>
      <c r="BX99" s="8"/>
      <c r="BY99" s="8"/>
      <c r="BZ99" s="8"/>
      <c r="CA99" s="8"/>
      <c r="CB99" s="1"/>
      <c r="CC99" s="8"/>
      <c r="CD99" s="1"/>
      <c r="CE99" s="8"/>
      <c r="CF99" s="1"/>
      <c r="CG99" s="8"/>
      <c r="CH99" s="1"/>
    </row>
    <row r="100" spans="2:86" ht="13.9">
      <c r="B100" s="1"/>
      <c r="C100" s="1"/>
      <c r="D100" s="1"/>
      <c r="E100" s="1"/>
      <c r="F100" s="1"/>
      <c r="G100" s="1"/>
      <c r="H100" s="8"/>
      <c r="I100" s="8"/>
      <c r="J100" s="8"/>
      <c r="K100" s="8"/>
      <c r="L100" s="8"/>
      <c r="M100" s="8"/>
      <c r="N100" s="8"/>
      <c r="O100" s="8"/>
      <c r="P100" s="8"/>
      <c r="Q100" s="1"/>
      <c r="R100" s="1"/>
      <c r="S100" s="1"/>
      <c r="T100" s="1"/>
      <c r="U100" s="1"/>
      <c r="V100" s="8"/>
      <c r="W100" s="1"/>
      <c r="X100" s="1"/>
      <c r="Y100" s="8"/>
      <c r="Z100" s="8"/>
      <c r="AA100" s="8"/>
      <c r="AB100" s="8"/>
      <c r="AC100" s="8"/>
      <c r="AD100" s="8"/>
      <c r="AE100" s="8"/>
      <c r="AF100" s="1"/>
      <c r="AG100" s="1"/>
      <c r="AH100" s="1"/>
      <c r="AI100" s="1"/>
      <c r="AJ100" s="1"/>
      <c r="AK100" s="1"/>
      <c r="AL100" s="1"/>
      <c r="AM100" s="1"/>
      <c r="AN100" s="1"/>
      <c r="AO100" s="1"/>
      <c r="AP100" s="1"/>
      <c r="AQ100" s="1"/>
      <c r="AR100" s="76" t="s">
        <v>88</v>
      </c>
      <c r="AS100" s="81" t="e">
        <f>IF(BW34="",NA(),BW34)</f>
        <v>#N/A</v>
      </c>
      <c r="AT100" s="79" t="e">
        <f>IF(BL34="",NA(),BL34)</f>
        <v>#N/A</v>
      </c>
      <c r="AU100" s="82" t="e">
        <f>IF(BW35="",NA(),BW35)</f>
        <v>#N/A</v>
      </c>
      <c r="AV100" s="79" t="e">
        <f>IF(BL35="",NA(),BL35)</f>
        <v>#N/A</v>
      </c>
      <c r="AW100" s="82" t="e">
        <f>IF(BW36="",NA(),BW36)</f>
        <v>#N/A</v>
      </c>
      <c r="AX100" s="79" t="e">
        <f>IF(BL36="",NA(),BL36)</f>
        <v>#N/A</v>
      </c>
      <c r="AY100" s="82" t="e">
        <f>IF(BW37="",NA(),BW37)</f>
        <v>#N/A</v>
      </c>
      <c r="AZ100" s="79" t="e">
        <f>IF(BL37="",NA(),BL37)</f>
        <v>#N/A</v>
      </c>
      <c r="BA100" s="8"/>
      <c r="BB100" s="1"/>
      <c r="BC100" s="8"/>
      <c r="BD100" s="8"/>
      <c r="BE100" s="8"/>
      <c r="BF100" s="1"/>
      <c r="BG100" s="8"/>
      <c r="BH100" s="8"/>
      <c r="BI100" s="8"/>
      <c r="BJ100" s="8"/>
      <c r="BK100" s="8"/>
      <c r="BL100" s="8"/>
      <c r="BM100" s="8"/>
      <c r="BN100" s="8"/>
      <c r="BO100" s="8"/>
      <c r="BP100" s="8"/>
      <c r="BQ100" s="8"/>
      <c r="BR100" s="8"/>
      <c r="BS100" s="8"/>
      <c r="BT100" s="8"/>
      <c r="BU100" s="8"/>
      <c r="BV100" s="8"/>
      <c r="BW100" s="8"/>
      <c r="BX100" s="8"/>
      <c r="BY100" s="8"/>
      <c r="BZ100" s="8"/>
      <c r="CA100" s="8"/>
      <c r="CB100" s="1"/>
      <c r="CC100" s="8"/>
      <c r="CD100" s="1"/>
      <c r="CE100" s="8"/>
      <c r="CF100" s="1"/>
      <c r="CG100" s="8"/>
      <c r="CH100" s="1"/>
    </row>
    <row r="101" spans="2:86" ht="13.9">
      <c r="B101" s="1"/>
      <c r="C101" s="1"/>
      <c r="D101" s="1"/>
      <c r="E101" s="1"/>
      <c r="F101" s="1"/>
      <c r="G101" s="1"/>
      <c r="H101" s="8"/>
      <c r="I101" s="8"/>
      <c r="J101" s="8"/>
      <c r="K101" s="8"/>
      <c r="L101" s="8"/>
      <c r="M101" s="8"/>
      <c r="N101" s="8"/>
      <c r="O101" s="8"/>
      <c r="P101" s="8"/>
      <c r="Q101" s="1"/>
      <c r="R101" s="1"/>
      <c r="S101" s="1"/>
      <c r="T101" s="1"/>
      <c r="U101" s="1"/>
      <c r="V101" s="8"/>
      <c r="W101" s="1"/>
      <c r="X101" s="1"/>
      <c r="Y101" s="8"/>
      <c r="Z101" s="8"/>
      <c r="AA101" s="8"/>
      <c r="AB101" s="8"/>
      <c r="AC101" s="8"/>
      <c r="AD101" s="8"/>
      <c r="AE101" s="8"/>
      <c r="AF101" s="1"/>
      <c r="AG101" s="1"/>
      <c r="AH101" s="1"/>
      <c r="AI101" s="1"/>
      <c r="AJ101" s="1"/>
      <c r="AK101" s="1"/>
      <c r="AL101" s="1"/>
      <c r="AM101" s="1"/>
      <c r="AN101" s="1"/>
      <c r="AO101" s="1"/>
      <c r="AP101" s="1"/>
      <c r="AQ101" s="1"/>
      <c r="AR101" s="76" t="s">
        <v>89</v>
      </c>
      <c r="AS101" s="81" t="e">
        <f>IF(BX34="",NA(),BX34)</f>
        <v>#N/A</v>
      </c>
      <c r="AT101" s="79" t="e">
        <f>IF(BM34="",NA(),BM34)</f>
        <v>#N/A</v>
      </c>
      <c r="AU101" s="82" t="e">
        <f>IF(BX35="",NA(),BX35)</f>
        <v>#N/A</v>
      </c>
      <c r="AV101" s="79" t="e">
        <f>IF(BM35="",NA(),BM35)</f>
        <v>#N/A</v>
      </c>
      <c r="AW101" s="82" t="e">
        <f>IF(BX36="",NA(),BX36)</f>
        <v>#N/A</v>
      </c>
      <c r="AX101" s="79" t="e">
        <f>IF(BM36="",NA(),BM36)</f>
        <v>#N/A</v>
      </c>
      <c r="AY101" s="82" t="e">
        <f>IF(BX37="",NA(),BX37)</f>
        <v>#N/A</v>
      </c>
      <c r="AZ101" s="79" t="e">
        <f>IF(BM37="",NA(),BM37)</f>
        <v>#N/A</v>
      </c>
      <c r="BA101" s="8"/>
      <c r="BB101" s="1"/>
      <c r="BC101" s="8"/>
      <c r="BD101" s="8"/>
      <c r="BE101" s="8"/>
      <c r="BF101" s="1"/>
      <c r="BG101" s="8"/>
      <c r="BH101" s="8"/>
      <c r="BI101" s="8"/>
      <c r="BJ101" s="8"/>
      <c r="BK101" s="8"/>
      <c r="BL101" s="8"/>
      <c r="BM101" s="8"/>
      <c r="BN101" s="8"/>
      <c r="BO101" s="8"/>
      <c r="BP101" s="8"/>
      <c r="BQ101" s="8"/>
      <c r="BR101" s="8"/>
      <c r="BS101" s="8"/>
      <c r="BT101" s="8"/>
      <c r="BU101" s="8"/>
      <c r="BV101" s="8"/>
      <c r="BW101" s="8"/>
      <c r="BX101" s="8"/>
      <c r="BY101" s="8"/>
      <c r="BZ101" s="8"/>
      <c r="CA101" s="8"/>
      <c r="CB101" s="1"/>
      <c r="CC101" s="8"/>
      <c r="CD101" s="1"/>
      <c r="CE101" s="8"/>
      <c r="CF101" s="1"/>
      <c r="CG101" s="8"/>
      <c r="CH101" s="1"/>
    </row>
    <row r="102" spans="2:86" s="211" customFormat="1" ht="15" customHeight="1">
      <c r="B102" s="1"/>
      <c r="C102" s="1"/>
      <c r="D102" s="1"/>
      <c r="E102" s="1"/>
      <c r="F102" s="1"/>
      <c r="G102" s="1"/>
      <c r="H102" s="8"/>
      <c r="I102" s="8"/>
      <c r="J102" s="8"/>
      <c r="K102" s="8"/>
      <c r="L102" s="8"/>
      <c r="M102" s="8"/>
      <c r="N102" s="8"/>
      <c r="O102" s="8"/>
      <c r="P102" s="8"/>
      <c r="Q102" s="8"/>
      <c r="R102" s="8"/>
      <c r="S102" s="1"/>
      <c r="T102" s="1"/>
      <c r="U102" s="1"/>
      <c r="V102" s="8"/>
      <c r="W102" s="1"/>
      <c r="X102" s="1"/>
      <c r="Y102" s="8"/>
      <c r="Z102" s="8"/>
      <c r="AA102" s="8"/>
      <c r="AB102" s="8"/>
      <c r="AC102" s="8"/>
      <c r="AD102" s="8"/>
      <c r="AE102" s="8"/>
      <c r="AF102" s="1"/>
      <c r="AG102" s="1"/>
      <c r="AH102" s="1"/>
      <c r="AI102" s="1"/>
      <c r="AJ102" s="1"/>
      <c r="AK102" s="1"/>
      <c r="AL102" s="1"/>
      <c r="AM102" s="1"/>
      <c r="AN102" s="1"/>
      <c r="AO102" s="1"/>
      <c r="AP102" s="1"/>
      <c r="AQ102" s="1"/>
      <c r="AR102" s="76" t="s">
        <v>90</v>
      </c>
      <c r="AS102" s="81" t="e">
        <f>IF(BY34="",NA(),BY34)</f>
        <v>#N/A</v>
      </c>
      <c r="AT102" s="79" t="e">
        <f>IF(BN34="",NA(),BN34)</f>
        <v>#N/A</v>
      </c>
      <c r="AU102" s="82" t="e">
        <f>IF(BY35="",NA(),BY35)</f>
        <v>#N/A</v>
      </c>
      <c r="AV102" s="79" t="e">
        <f>IF(BN35="",NA(),BN35)</f>
        <v>#N/A</v>
      </c>
      <c r="AW102" s="82" t="e">
        <f>IF(BY36="",NA(),BY36)</f>
        <v>#N/A</v>
      </c>
      <c r="AX102" s="79" t="e">
        <f>IF(BN36="",NA(),BN36)</f>
        <v>#N/A</v>
      </c>
      <c r="AY102" s="82" t="e">
        <f>IF(BY37="",NA(),BY37)</f>
        <v>#N/A</v>
      </c>
      <c r="AZ102" s="79" t="e">
        <f>IF(BN37="",NA(),BN37)</f>
        <v>#N/A</v>
      </c>
      <c r="BA102" s="8"/>
      <c r="BB102" s="1"/>
      <c r="BC102" s="8"/>
      <c r="BD102" s="8"/>
      <c r="BE102" s="8"/>
      <c r="BF102" s="1"/>
      <c r="BG102" s="8"/>
      <c r="BH102" s="8"/>
      <c r="BI102" s="8"/>
      <c r="BJ102" s="8"/>
      <c r="BK102" s="8"/>
      <c r="BL102" s="8"/>
      <c r="BM102" s="8"/>
      <c r="BN102" s="8"/>
      <c r="BO102" s="8"/>
      <c r="BP102" s="8"/>
      <c r="BQ102" s="8"/>
      <c r="BR102" s="8"/>
      <c r="BS102" s="8"/>
      <c r="BT102" s="8"/>
      <c r="BU102" s="8"/>
      <c r="BV102" s="8"/>
      <c r="BW102" s="8"/>
      <c r="BX102" s="8"/>
      <c r="BY102" s="8"/>
      <c r="BZ102" s="8"/>
      <c r="CA102" s="8"/>
      <c r="CB102" s="1"/>
      <c r="CC102" s="8"/>
      <c r="CD102" s="1"/>
      <c r="CE102" s="8"/>
      <c r="CF102" s="1"/>
      <c r="CG102" s="8"/>
      <c r="CH102" s="1"/>
    </row>
    <row r="103" spans="2:86" s="211" customFormat="1" ht="15" customHeight="1">
      <c r="B103" s="1"/>
      <c r="C103" s="1"/>
      <c r="D103" s="1"/>
      <c r="E103" s="1"/>
      <c r="F103" s="1"/>
      <c r="G103" s="1"/>
      <c r="H103" s="8"/>
      <c r="I103" s="8"/>
      <c r="J103" s="8"/>
      <c r="K103" s="8"/>
      <c r="L103" s="8"/>
      <c r="M103" s="8"/>
      <c r="N103" s="8"/>
      <c r="O103" s="8"/>
      <c r="P103" s="8"/>
      <c r="Q103" s="1"/>
      <c r="R103" s="1"/>
      <c r="S103" s="1"/>
      <c r="T103" s="1"/>
      <c r="U103" s="1"/>
      <c r="V103" s="8"/>
      <c r="W103" s="1"/>
      <c r="X103" s="1"/>
      <c r="Y103" s="8"/>
      <c r="Z103" s="8"/>
      <c r="AA103" s="8"/>
      <c r="AB103" s="8"/>
      <c r="AC103" s="8"/>
      <c r="AD103" s="8"/>
      <c r="AE103" s="8"/>
      <c r="AF103" s="1"/>
      <c r="AG103" s="1"/>
      <c r="AH103" s="1"/>
      <c r="AI103" s="1"/>
      <c r="AJ103" s="1"/>
      <c r="AK103" s="1"/>
      <c r="AL103" s="1"/>
      <c r="AM103" s="1"/>
      <c r="AN103" s="1"/>
      <c r="AO103" s="1"/>
      <c r="AP103" s="1"/>
      <c r="AQ103" s="1"/>
      <c r="AR103" s="76" t="s">
        <v>91</v>
      </c>
      <c r="AS103" s="81" t="e">
        <f>IF(BZ34="",NA(),BWF34)</f>
        <v>#N/A</v>
      </c>
      <c r="AT103" s="79" t="e">
        <f>IF(BO34="",NA(),BO34)</f>
        <v>#N/A</v>
      </c>
      <c r="AU103" s="82" t="e">
        <f>IF(BZ35="",NA(),BZ35)</f>
        <v>#N/A</v>
      </c>
      <c r="AV103" s="79" t="e">
        <f>IF(BO35="",NA(),BO35)</f>
        <v>#N/A</v>
      </c>
      <c r="AW103" s="82" t="e">
        <f>IF(BZ36="",NA(),BZ36)</f>
        <v>#N/A</v>
      </c>
      <c r="AX103" s="79" t="e">
        <f>IF(BO36="",NA(),BO36)</f>
        <v>#N/A</v>
      </c>
      <c r="AY103" s="82" t="e">
        <f>IF(BZ37="",NA(),BZ37)</f>
        <v>#N/A</v>
      </c>
      <c r="AZ103" s="79" t="e">
        <f>IF(BO37="",NA(),BO37)</f>
        <v>#N/A</v>
      </c>
      <c r="BA103" s="8"/>
      <c r="BB103" s="1"/>
      <c r="BC103" s="1"/>
      <c r="BD103" s="8"/>
      <c r="BE103" s="8"/>
      <c r="BF103" s="1"/>
      <c r="BG103" s="8"/>
      <c r="BH103" s="8"/>
      <c r="BI103" s="8"/>
      <c r="BJ103" s="8"/>
      <c r="BK103" s="8"/>
      <c r="BL103" s="8"/>
      <c r="BM103" s="8"/>
      <c r="BN103" s="8"/>
      <c r="BO103" s="8"/>
      <c r="BP103" s="8"/>
      <c r="BQ103" s="8"/>
      <c r="BR103" s="8"/>
      <c r="BS103" s="8"/>
      <c r="BT103" s="8"/>
      <c r="BU103" s="8"/>
      <c r="BV103" s="8"/>
      <c r="BW103" s="8"/>
      <c r="BX103" s="8"/>
      <c r="BY103" s="8"/>
      <c r="BZ103" s="8"/>
      <c r="CA103" s="8"/>
      <c r="CB103" s="1"/>
      <c r="CC103" s="8"/>
      <c r="CD103" s="1"/>
      <c r="CE103" s="8"/>
      <c r="CF103" s="1"/>
      <c r="CG103" s="8"/>
      <c r="CH103" s="1"/>
    </row>
    <row r="104" spans="2:86" s="211" customFormat="1" ht="15" customHeight="1">
      <c r="B104" s="1"/>
      <c r="C104" s="1"/>
      <c r="D104" s="1"/>
      <c r="E104" s="1"/>
      <c r="F104" s="1"/>
      <c r="G104" s="1"/>
      <c r="H104" s="8"/>
      <c r="I104" s="8"/>
      <c r="J104" s="8"/>
      <c r="K104" s="8"/>
      <c r="L104" s="8"/>
      <c r="M104" s="8"/>
      <c r="N104" s="8"/>
      <c r="O104" s="8"/>
      <c r="P104" s="8"/>
      <c r="Q104" s="1"/>
      <c r="R104" s="1"/>
      <c r="S104" s="1"/>
      <c r="T104" s="1"/>
      <c r="U104" s="1"/>
      <c r="V104" s="8"/>
      <c r="W104" s="1"/>
      <c r="X104" s="1"/>
      <c r="Y104" s="8"/>
      <c r="Z104" s="8"/>
      <c r="AA104" s="8"/>
      <c r="AB104" s="8"/>
      <c r="AC104" s="8"/>
      <c r="AD104" s="8"/>
      <c r="AE104" s="8"/>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8"/>
      <c r="BH104" s="8"/>
      <c r="BI104" s="8"/>
      <c r="BJ104" s="8"/>
      <c r="BK104" s="8"/>
      <c r="BL104" s="8"/>
      <c r="BM104" s="8"/>
      <c r="BN104" s="8"/>
      <c r="BO104" s="8"/>
      <c r="BP104" s="8"/>
      <c r="BQ104" s="8"/>
      <c r="BR104" s="8"/>
      <c r="BS104" s="8"/>
      <c r="BT104" s="8"/>
      <c r="BU104" s="8"/>
      <c r="BV104" s="8"/>
      <c r="BW104" s="8"/>
      <c r="BX104" s="8"/>
      <c r="BY104" s="8"/>
      <c r="BZ104" s="8"/>
      <c r="CA104" s="8"/>
      <c r="CB104" s="1"/>
      <c r="CC104" s="8"/>
      <c r="CD104" s="1"/>
      <c r="CE104" s="8"/>
      <c r="CF104" s="1"/>
      <c r="CG104" s="8"/>
      <c r="CH104" s="1"/>
    </row>
    <row r="105" spans="2:86" s="211" customFormat="1" ht="15" customHeight="1">
      <c r="B105" s="1"/>
      <c r="C105" s="1"/>
      <c r="D105" s="1"/>
      <c r="E105" s="1"/>
      <c r="F105" s="1"/>
      <c r="G105" s="1"/>
      <c r="H105" s="8"/>
      <c r="I105" s="8"/>
      <c r="J105" s="8"/>
      <c r="K105" s="8"/>
      <c r="L105" s="8"/>
      <c r="M105" s="8"/>
      <c r="N105" s="8"/>
      <c r="O105" s="8"/>
      <c r="P105" s="8"/>
      <c r="Q105" s="1"/>
      <c r="R105" s="1"/>
      <c r="S105" s="1"/>
      <c r="T105" s="1"/>
      <c r="U105" s="1"/>
      <c r="V105" s="8"/>
      <c r="W105" s="1"/>
      <c r="X105" s="1"/>
      <c r="Y105" s="8"/>
      <c r="Z105" s="8"/>
      <c r="AA105" s="8"/>
      <c r="AB105" s="8"/>
      <c r="AC105" s="8"/>
      <c r="AD105" s="8"/>
      <c r="AE105" s="8"/>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8"/>
      <c r="BH105" s="8"/>
      <c r="BI105" s="8"/>
      <c r="BJ105" s="8"/>
      <c r="BK105" s="8"/>
      <c r="BL105" s="8"/>
      <c r="BM105" s="8"/>
      <c r="BN105" s="8"/>
      <c r="BO105" s="8"/>
      <c r="BP105" s="8"/>
      <c r="BQ105" s="8"/>
      <c r="BR105" s="8"/>
      <c r="BS105" s="8"/>
      <c r="BT105" s="8"/>
      <c r="BU105" s="8"/>
      <c r="BV105" s="8"/>
      <c r="BW105" s="8"/>
      <c r="BX105" s="8"/>
      <c r="BY105" s="8"/>
      <c r="BZ105" s="8"/>
      <c r="CA105" s="8"/>
      <c r="CB105" s="1"/>
      <c r="CC105" s="8"/>
      <c r="CD105" s="1"/>
      <c r="CE105" s="8"/>
      <c r="CF105" s="1"/>
      <c r="CG105" s="8"/>
      <c r="CH105" s="1"/>
    </row>
    <row r="106" spans="2:86" s="211" customFormat="1" ht="15" customHeight="1">
      <c r="B106" s="1"/>
      <c r="C106" s="1"/>
      <c r="D106" s="1"/>
      <c r="E106" s="1"/>
      <c r="F106" s="1"/>
      <c r="G106" s="1"/>
      <c r="H106" s="8"/>
      <c r="I106" s="8"/>
      <c r="J106" s="8"/>
      <c r="K106" s="8"/>
      <c r="L106" s="8"/>
      <c r="M106" s="8"/>
      <c r="N106" s="8"/>
      <c r="O106" s="8"/>
      <c r="P106" s="8"/>
      <c r="Q106" s="1"/>
      <c r="R106" s="1"/>
      <c r="S106" s="1"/>
      <c r="T106" s="1"/>
      <c r="U106" s="1"/>
      <c r="V106" s="8"/>
      <c r="W106" s="1"/>
      <c r="X106" s="1"/>
      <c r="Y106" s="8"/>
      <c r="Z106" s="8"/>
      <c r="AA106" s="8"/>
      <c r="AB106" s="8"/>
      <c r="AC106" s="8"/>
      <c r="AD106" s="8"/>
      <c r="AE106" s="8"/>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8"/>
      <c r="BH106" s="8"/>
      <c r="BI106" s="8"/>
      <c r="BJ106" s="8"/>
      <c r="BK106" s="8"/>
      <c r="BL106" s="8"/>
      <c r="BM106" s="8"/>
      <c r="BN106" s="8"/>
      <c r="BO106" s="8"/>
      <c r="BP106" s="8"/>
      <c r="BQ106" s="8"/>
      <c r="BR106" s="8"/>
      <c r="BS106" s="8"/>
      <c r="BT106" s="8"/>
      <c r="BU106" s="8"/>
      <c r="BV106" s="8"/>
      <c r="BW106" s="8"/>
      <c r="BX106" s="8"/>
      <c r="BY106" s="8"/>
      <c r="BZ106" s="8"/>
      <c r="CA106" s="8"/>
      <c r="CB106" s="1"/>
      <c r="CC106" s="8"/>
      <c r="CD106" s="1"/>
      <c r="CE106" s="8"/>
      <c r="CF106" s="1"/>
      <c r="CG106" s="8"/>
      <c r="CH106" s="1"/>
    </row>
    <row r="107" spans="2:86" s="211" customFormat="1" ht="15" customHeight="1">
      <c r="B107" s="1"/>
      <c r="C107" s="1"/>
      <c r="D107" s="1"/>
      <c r="E107" s="1"/>
      <c r="F107" s="1"/>
      <c r="G107" s="1"/>
      <c r="H107" s="8"/>
      <c r="I107" s="8"/>
      <c r="J107" s="8"/>
      <c r="K107" s="8"/>
      <c r="L107" s="8"/>
      <c r="M107" s="8"/>
      <c r="N107" s="8"/>
      <c r="O107" s="8"/>
      <c r="P107" s="8"/>
      <c r="Q107" s="1"/>
      <c r="R107" s="1"/>
      <c r="S107" s="1"/>
      <c r="T107" s="1"/>
      <c r="U107" s="1"/>
      <c r="V107" s="8"/>
      <c r="W107" s="1"/>
      <c r="X107" s="1"/>
      <c r="Y107" s="8"/>
      <c r="Z107" s="8"/>
      <c r="AA107" s="8"/>
      <c r="AB107" s="8"/>
      <c r="AC107" s="8"/>
      <c r="AD107" s="8"/>
      <c r="AE107" s="8"/>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8"/>
      <c r="BH107" s="8"/>
      <c r="BI107" s="8"/>
      <c r="BJ107" s="8"/>
      <c r="BK107" s="8"/>
      <c r="BL107" s="8"/>
      <c r="BM107" s="8"/>
      <c r="BN107" s="8"/>
      <c r="BO107" s="8"/>
      <c r="BP107" s="8"/>
      <c r="BQ107" s="8"/>
      <c r="BR107" s="8"/>
      <c r="BS107" s="8"/>
      <c r="BT107" s="8"/>
      <c r="BU107" s="8"/>
      <c r="BV107" s="8"/>
      <c r="BW107" s="8"/>
      <c r="BX107" s="8"/>
      <c r="BY107" s="8"/>
      <c r="BZ107" s="8"/>
      <c r="CA107" s="8"/>
      <c r="CB107" s="1"/>
      <c r="CC107" s="8"/>
      <c r="CD107" s="1"/>
      <c r="CE107" s="8"/>
      <c r="CF107" s="1"/>
      <c r="CG107" s="8"/>
      <c r="CH107" s="1"/>
    </row>
    <row r="108" spans="2:86" s="211" customFormat="1" ht="15.6" customHeight="1">
      <c r="B108" s="1"/>
      <c r="C108" s="1"/>
      <c r="D108" s="1"/>
      <c r="E108" s="1"/>
      <c r="F108" s="1"/>
      <c r="G108" s="1"/>
      <c r="H108" s="8"/>
      <c r="I108" s="8"/>
      <c r="J108" s="8"/>
      <c r="K108" s="8"/>
      <c r="L108" s="8"/>
      <c r="M108" s="8"/>
      <c r="N108" s="8"/>
      <c r="O108" s="8"/>
      <c r="P108" s="8"/>
      <c r="Q108" s="1"/>
      <c r="R108" s="1"/>
      <c r="S108" s="1"/>
      <c r="T108" s="1"/>
      <c r="U108" s="1"/>
      <c r="V108" s="8"/>
      <c r="W108" s="1"/>
      <c r="X108" s="1"/>
      <c r="Y108" s="8"/>
      <c r="Z108" s="8"/>
      <c r="AA108" s="8"/>
      <c r="AB108" s="8"/>
      <c r="AC108" s="8"/>
      <c r="AD108" s="8"/>
      <c r="AE108" s="8"/>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8"/>
      <c r="BH108" s="8"/>
      <c r="BI108" s="8"/>
      <c r="BJ108" s="8"/>
      <c r="BK108" s="8"/>
      <c r="BL108" s="8"/>
      <c r="BM108" s="8"/>
      <c r="BN108" s="8"/>
      <c r="BO108" s="8"/>
      <c r="BP108" s="8"/>
      <c r="BQ108" s="8"/>
      <c r="BR108" s="8"/>
      <c r="BS108" s="8"/>
      <c r="BT108" s="8"/>
      <c r="BU108" s="8"/>
      <c r="BV108" s="8"/>
      <c r="BW108" s="8"/>
      <c r="BX108" s="8"/>
      <c r="BY108" s="8"/>
      <c r="BZ108" s="8"/>
      <c r="CA108" s="8"/>
      <c r="CB108" s="1"/>
      <c r="CC108" s="8"/>
      <c r="CD108" s="1"/>
      <c r="CE108" s="8"/>
      <c r="CF108" s="1"/>
      <c r="CG108" s="8"/>
      <c r="CH108" s="1"/>
    </row>
    <row r="109" spans="2:86" s="211" customFormat="1" ht="15.6" customHeight="1">
      <c r="B109" s="1"/>
      <c r="C109" s="1"/>
      <c r="D109" s="1"/>
      <c r="E109" s="1"/>
      <c r="F109" s="1"/>
      <c r="G109" s="1"/>
      <c r="H109" s="8"/>
      <c r="I109" s="8"/>
      <c r="J109" s="8"/>
      <c r="K109" s="8"/>
      <c r="L109" s="8"/>
      <c r="M109" s="8"/>
      <c r="N109" s="8"/>
      <c r="O109" s="8"/>
      <c r="P109" s="8"/>
      <c r="Q109" s="1"/>
      <c r="R109" s="1"/>
      <c r="S109" s="1"/>
      <c r="T109" s="1"/>
      <c r="U109" s="1"/>
      <c r="V109" s="8"/>
      <c r="W109" s="1"/>
      <c r="X109" s="1"/>
      <c r="Y109" s="8"/>
      <c r="Z109" s="8"/>
      <c r="AA109" s="8"/>
      <c r="AB109" s="8"/>
      <c r="AC109" s="8"/>
      <c r="AD109" s="8"/>
      <c r="AE109" s="8"/>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8"/>
      <c r="BH109" s="8"/>
      <c r="BI109" s="8"/>
      <c r="BJ109" s="8"/>
      <c r="BK109" s="8"/>
      <c r="BL109" s="8"/>
      <c r="BM109" s="8"/>
      <c r="BN109" s="8"/>
      <c r="BO109" s="8"/>
      <c r="BP109" s="8"/>
      <c r="BQ109" s="8"/>
      <c r="BR109" s="8"/>
      <c r="BS109" s="8"/>
      <c r="BT109" s="8"/>
      <c r="BU109" s="8"/>
      <c r="BV109" s="8"/>
      <c r="BW109" s="8"/>
      <c r="BX109" s="8"/>
      <c r="BY109" s="8"/>
      <c r="BZ109" s="8"/>
      <c r="CA109" s="8"/>
      <c r="CB109" s="1"/>
      <c r="CC109" s="8"/>
      <c r="CD109" s="1"/>
      <c r="CE109" s="8"/>
      <c r="CF109" s="1"/>
      <c r="CG109" s="8"/>
      <c r="CH109" s="1"/>
    </row>
    <row r="110" spans="2:86" ht="13.9">
      <c r="B110" s="1"/>
      <c r="C110" s="1"/>
      <c r="D110" s="1"/>
      <c r="E110" s="1"/>
      <c r="F110" s="1"/>
      <c r="G110" s="1"/>
      <c r="H110" s="8"/>
      <c r="I110" s="8"/>
      <c r="J110" s="8"/>
      <c r="K110" s="8"/>
      <c r="L110" s="8"/>
      <c r="M110" s="8"/>
      <c r="N110" s="8"/>
      <c r="O110" s="8"/>
      <c r="P110" s="8"/>
      <c r="Q110" s="1"/>
      <c r="R110" s="1"/>
      <c r="S110" s="1"/>
      <c r="T110" s="1"/>
      <c r="U110" s="1"/>
      <c r="V110" s="8"/>
      <c r="W110" s="1"/>
      <c r="X110" s="1"/>
      <c r="Y110" s="8"/>
      <c r="Z110" s="8"/>
      <c r="AA110" s="8"/>
      <c r="AB110" s="8"/>
      <c r="AC110" s="8"/>
      <c r="AD110" s="8"/>
      <c r="AE110" s="8"/>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8"/>
      <c r="BH110" s="8"/>
      <c r="BI110" s="8"/>
      <c r="BJ110" s="8"/>
      <c r="BK110" s="8"/>
      <c r="BL110" s="8"/>
      <c r="BM110" s="8"/>
      <c r="BN110" s="8"/>
      <c r="BO110" s="8"/>
      <c r="BP110" s="8"/>
      <c r="BQ110" s="8"/>
      <c r="BR110" s="8"/>
      <c r="BS110" s="8"/>
      <c r="BT110" s="8"/>
      <c r="BU110" s="8"/>
      <c r="BV110" s="8"/>
      <c r="BW110" s="8"/>
      <c r="BX110" s="8"/>
      <c r="BY110" s="8"/>
      <c r="BZ110" s="8"/>
      <c r="CA110" s="8"/>
      <c r="CB110" s="1"/>
      <c r="CC110" s="8"/>
      <c r="CD110" s="1"/>
      <c r="CE110" s="8"/>
      <c r="CF110" s="1"/>
      <c r="CG110" s="8"/>
      <c r="CH110" s="1"/>
    </row>
    <row r="111" spans="2:86" s="211" customFormat="1" ht="13.9">
      <c r="B111" s="1"/>
      <c r="C111" s="1"/>
      <c r="D111" s="1"/>
      <c r="E111" s="1"/>
      <c r="F111" s="1"/>
      <c r="G111" s="1"/>
      <c r="H111" s="8"/>
      <c r="I111" s="8"/>
      <c r="J111" s="8"/>
      <c r="K111" s="8"/>
      <c r="L111" s="8"/>
      <c r="M111" s="8"/>
      <c r="N111" s="8"/>
      <c r="O111" s="8"/>
      <c r="P111" s="8"/>
      <c r="Q111" s="1"/>
      <c r="R111" s="1"/>
      <c r="S111" s="1"/>
      <c r="T111" s="1"/>
      <c r="U111" s="1"/>
      <c r="V111" s="8"/>
      <c r="W111" s="1"/>
      <c r="X111" s="1"/>
      <c r="Y111" s="8"/>
      <c r="Z111" s="8"/>
      <c r="AA111" s="8"/>
      <c r="AB111" s="8"/>
      <c r="AC111" s="8"/>
      <c r="AD111" s="8"/>
      <c r="AE111" s="8"/>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8"/>
      <c r="BW111" s="8"/>
      <c r="BX111" s="8"/>
      <c r="BY111" s="8"/>
      <c r="BZ111" s="8"/>
      <c r="CA111" s="8"/>
      <c r="CB111" s="1"/>
      <c r="CC111" s="8"/>
      <c r="CD111" s="1"/>
      <c r="CE111" s="8"/>
      <c r="CF111" s="1"/>
      <c r="CG111" s="8"/>
      <c r="CH111" s="1"/>
    </row>
    <row r="112" spans="2:86" s="211" customFormat="1" ht="19.149999999999999" thickBot="1">
      <c r="B112" s="60" t="s">
        <v>212</v>
      </c>
      <c r="C112" s="60"/>
      <c r="D112" s="1"/>
      <c r="E112" s="1"/>
      <c r="F112" s="8"/>
      <c r="G112" s="8"/>
      <c r="H112" s="8"/>
      <c r="I112" s="8"/>
      <c r="J112" s="8"/>
      <c r="K112" s="8"/>
      <c r="L112" s="8"/>
      <c r="M112" s="8"/>
      <c r="N112" s="8"/>
      <c r="O112" s="8"/>
      <c r="P112" s="8"/>
      <c r="Q112" s="1"/>
      <c r="R112" s="1"/>
      <c r="S112" s="1"/>
      <c r="T112" s="1"/>
      <c r="U112" s="1"/>
      <c r="V112" s="8"/>
      <c r="W112" s="1"/>
      <c r="X112" s="1"/>
      <c r="Y112" s="8"/>
      <c r="Z112" s="8"/>
      <c r="AA112" s="8"/>
      <c r="AB112" s="8"/>
      <c r="AC112" s="8"/>
      <c r="AD112" s="8"/>
      <c r="AE112" s="8"/>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8"/>
      <c r="BW112" s="8"/>
      <c r="BX112" s="8"/>
      <c r="BY112" s="8"/>
      <c r="BZ112" s="8"/>
      <c r="CA112" s="8"/>
      <c r="CB112" s="1"/>
      <c r="CC112" s="8"/>
      <c r="CD112" s="1"/>
      <c r="CE112" s="8"/>
      <c r="CF112" s="1"/>
      <c r="CG112" s="8"/>
      <c r="CH112" s="1"/>
    </row>
    <row r="113" spans="2:86" s="211" customFormat="1" ht="62.65" customHeight="1" thickBot="1">
      <c r="B113" s="83" t="s">
        <v>38</v>
      </c>
      <c r="C113" s="317" t="s">
        <v>39</v>
      </c>
      <c r="D113" s="318"/>
      <c r="E113" s="319" t="s">
        <v>40</v>
      </c>
      <c r="F113" s="320"/>
      <c r="G113" s="321"/>
      <c r="H113" s="83" t="s">
        <v>213</v>
      </c>
      <c r="I113" s="83" t="s">
        <v>214</v>
      </c>
      <c r="J113" s="83" t="s">
        <v>77</v>
      </c>
      <c r="K113" s="83" t="s">
        <v>215</v>
      </c>
      <c r="L113" s="8"/>
      <c r="M113" s="8"/>
      <c r="N113" s="8"/>
      <c r="O113" s="8"/>
      <c r="P113" s="8"/>
      <c r="Q113" s="1"/>
      <c r="R113" s="1"/>
      <c r="S113" s="1"/>
      <c r="T113" s="1"/>
      <c r="U113" s="1"/>
      <c r="V113" s="8"/>
      <c r="W113" s="1"/>
      <c r="X113" s="1"/>
      <c r="Y113" s="8"/>
      <c r="Z113" s="8"/>
      <c r="AA113" s="8"/>
      <c r="AB113" s="8"/>
      <c r="AC113" s="8"/>
      <c r="AD113" s="8"/>
      <c r="AE113" s="8"/>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8"/>
      <c r="BW113" s="8"/>
      <c r="BX113" s="8"/>
      <c r="BY113" s="8"/>
      <c r="BZ113" s="8"/>
      <c r="CA113" s="8"/>
      <c r="CB113" s="1"/>
      <c r="CC113" s="8"/>
      <c r="CD113" s="1"/>
      <c r="CE113" s="8"/>
      <c r="CF113" s="1"/>
      <c r="CG113" s="8"/>
      <c r="CH113" s="1"/>
    </row>
    <row r="114" spans="2:86" s="211" customFormat="1" ht="16.899999999999999" thickBot="1">
      <c r="B114" s="291">
        <v>1</v>
      </c>
      <c r="C114" s="337" t="s">
        <v>102</v>
      </c>
      <c r="D114" s="338"/>
      <c r="E114" s="212" t="s">
        <v>103</v>
      </c>
      <c r="F114" s="385"/>
      <c r="G114" s="213"/>
      <c r="H114" s="86" t="str">
        <f t="shared" ref="H114:H141" si="30">AU3</f>
        <v>≥80</v>
      </c>
      <c r="I114" s="86" t="str">
        <f t="shared" ref="I114:I141" si="31">AS3</f>
        <v>60-79</v>
      </c>
      <c r="J114" s="86" t="str">
        <f t="shared" ref="J114:J141" si="32">AW3</f>
        <v>Behind</v>
      </c>
      <c r="K114" s="86" t="str">
        <f t="shared" ref="K114:K141" si="33">RIGHT(AX3,6)</f>
        <v>Year 3</v>
      </c>
      <c r="L114" s="8"/>
      <c r="M114" s="8"/>
      <c r="N114" s="8"/>
      <c r="O114" s="8"/>
      <c r="P114" s="8"/>
      <c r="Q114" s="1"/>
      <c r="R114" s="1"/>
      <c r="S114" s="1"/>
      <c r="T114" s="1"/>
      <c r="U114" s="1"/>
      <c r="V114" s="8"/>
      <c r="W114" s="1"/>
      <c r="X114" s="1"/>
      <c r="Y114" s="8"/>
      <c r="Z114" s="8"/>
      <c r="AA114" s="8"/>
      <c r="AB114" s="8"/>
      <c r="AC114" s="8"/>
      <c r="AD114" s="8"/>
      <c r="AE114" s="8"/>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8"/>
      <c r="BW114" s="8"/>
      <c r="BX114" s="8"/>
      <c r="BY114" s="8"/>
      <c r="BZ114" s="8"/>
      <c r="CA114" s="8"/>
      <c r="CB114" s="1"/>
      <c r="CC114" s="8"/>
      <c r="CD114" s="1"/>
      <c r="CE114" s="8"/>
      <c r="CF114" s="1"/>
      <c r="CG114" s="8"/>
      <c r="CH114" s="1"/>
    </row>
    <row r="115" spans="2:86" s="211" customFormat="1" ht="15.6" customHeight="1" thickBot="1">
      <c r="B115" s="292"/>
      <c r="C115" s="339"/>
      <c r="D115" s="340"/>
      <c r="E115" s="212" t="s">
        <v>108</v>
      </c>
      <c r="F115" s="385"/>
      <c r="G115" s="214"/>
      <c r="H115" s="86" t="str">
        <f t="shared" si="30"/>
        <v>≥80</v>
      </c>
      <c r="I115" s="86" t="str">
        <f t="shared" si="31"/>
        <v>≥80</v>
      </c>
      <c r="J115" s="86" t="str">
        <f t="shared" si="32"/>
        <v>On Target</v>
      </c>
      <c r="K115" s="86" t="str">
        <f t="shared" si="33"/>
        <v>Year 3</v>
      </c>
      <c r="L115" s="8"/>
      <c r="M115" s="8"/>
      <c r="N115" s="8"/>
      <c r="O115" s="8"/>
      <c r="P115" s="8"/>
      <c r="Q115" s="1"/>
      <c r="R115" s="1"/>
      <c r="S115" s="1"/>
      <c r="T115" s="1"/>
      <c r="U115" s="1"/>
      <c r="V115" s="8"/>
      <c r="W115" s="1"/>
      <c r="X115" s="1"/>
      <c r="Y115" s="8"/>
      <c r="Z115" s="8"/>
      <c r="AA115" s="8"/>
      <c r="AB115" s="8"/>
      <c r="AC115" s="8"/>
      <c r="AD115" s="8"/>
      <c r="AE115" s="8"/>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8"/>
      <c r="BW115" s="8"/>
      <c r="BX115" s="8"/>
      <c r="BY115" s="8"/>
      <c r="BZ115" s="8"/>
      <c r="CA115" s="8"/>
      <c r="CB115" s="1"/>
      <c r="CC115" s="8"/>
      <c r="CD115" s="1"/>
      <c r="CE115" s="8"/>
      <c r="CF115" s="1"/>
      <c r="CG115" s="8"/>
      <c r="CH115" s="1"/>
    </row>
    <row r="116" spans="2:86" s="211" customFormat="1" ht="15.6" customHeight="1" thickBot="1">
      <c r="B116" s="292"/>
      <c r="C116" s="337" t="s">
        <v>231</v>
      </c>
      <c r="D116" s="338"/>
      <c r="E116" s="212" t="s">
        <v>111</v>
      </c>
      <c r="F116" s="385"/>
      <c r="G116" s="214"/>
      <c r="H116" s="86" t="str">
        <f t="shared" si="30"/>
        <v>≥80</v>
      </c>
      <c r="I116" s="86" t="str">
        <f t="shared" si="31"/>
        <v>≥80</v>
      </c>
      <c r="J116" s="86" t="str">
        <f t="shared" si="32"/>
        <v>On Target</v>
      </c>
      <c r="K116" s="86" t="str">
        <f t="shared" si="33"/>
        <v>Year 3</v>
      </c>
      <c r="L116" s="8"/>
      <c r="M116" s="8"/>
      <c r="N116" s="8"/>
      <c r="O116" s="8"/>
      <c r="P116" s="8"/>
      <c r="Q116" s="1"/>
      <c r="R116" s="1"/>
      <c r="S116" s="1"/>
      <c r="T116" s="1"/>
      <c r="U116" s="1"/>
      <c r="V116" s="8"/>
      <c r="W116" s="1"/>
      <c r="X116" s="1"/>
      <c r="Y116" s="8"/>
      <c r="Z116" s="8"/>
      <c r="AA116" s="8"/>
      <c r="AB116" s="8"/>
      <c r="AC116" s="8"/>
      <c r="AD116" s="8"/>
      <c r="AE116" s="8"/>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8"/>
      <c r="BW116" s="8"/>
      <c r="BX116" s="8"/>
      <c r="BY116" s="8"/>
      <c r="BZ116" s="8"/>
      <c r="CA116" s="8"/>
      <c r="CB116" s="1"/>
      <c r="CC116" s="8"/>
      <c r="CD116" s="1"/>
      <c r="CE116" s="8"/>
      <c r="CF116" s="1"/>
      <c r="CG116" s="8"/>
      <c r="CH116" s="1"/>
    </row>
    <row r="117" spans="2:86" s="211" customFormat="1" ht="15.6" customHeight="1" thickBot="1">
      <c r="B117" s="292"/>
      <c r="C117" s="339"/>
      <c r="D117" s="340"/>
      <c r="E117" s="212" t="s">
        <v>114</v>
      </c>
      <c r="F117" s="385"/>
      <c r="G117" s="214"/>
      <c r="H117" s="86" t="str">
        <f t="shared" si="30"/>
        <v>≥80</v>
      </c>
      <c r="I117" s="86" t="str">
        <f t="shared" si="31"/>
        <v>≥80</v>
      </c>
      <c r="J117" s="86" t="str">
        <f t="shared" si="32"/>
        <v>On Target</v>
      </c>
      <c r="K117" s="86" t="str">
        <f t="shared" si="33"/>
        <v>Year 3</v>
      </c>
      <c r="L117" s="8"/>
      <c r="M117" s="8"/>
      <c r="N117" s="8"/>
      <c r="O117" s="8"/>
      <c r="P117" s="8"/>
      <c r="Q117" s="1"/>
      <c r="R117" s="1"/>
      <c r="S117" s="1"/>
      <c r="T117" s="1"/>
      <c r="U117" s="1"/>
      <c r="V117" s="8"/>
      <c r="W117" s="1"/>
      <c r="X117" s="1"/>
      <c r="Y117" s="8"/>
      <c r="Z117" s="8"/>
      <c r="AA117" s="8"/>
      <c r="AB117" s="8"/>
      <c r="AC117" s="8"/>
      <c r="AD117" s="8"/>
      <c r="AE117" s="8"/>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8"/>
      <c r="BW117" s="8"/>
      <c r="BX117" s="8"/>
      <c r="BY117" s="8"/>
      <c r="BZ117" s="8"/>
      <c r="CA117" s="8"/>
      <c r="CB117" s="1"/>
      <c r="CC117" s="8"/>
      <c r="CD117" s="1"/>
      <c r="CE117" s="8"/>
      <c r="CF117" s="1"/>
      <c r="CG117" s="8"/>
      <c r="CH117" s="1"/>
    </row>
    <row r="118" spans="2:86" s="211" customFormat="1" ht="15.6" customHeight="1" thickBot="1">
      <c r="B118" s="292"/>
      <c r="C118" s="339"/>
      <c r="D118" s="340"/>
      <c r="E118" s="212" t="s">
        <v>116</v>
      </c>
      <c r="F118" s="385"/>
      <c r="G118" s="214"/>
      <c r="H118" s="86" t="str">
        <f t="shared" si="30"/>
        <v>≥80</v>
      </c>
      <c r="I118" s="86" t="str">
        <f t="shared" si="31"/>
        <v>≥80</v>
      </c>
      <c r="J118" s="86" t="str">
        <f t="shared" si="32"/>
        <v>On Target</v>
      </c>
      <c r="K118" s="86" t="str">
        <f t="shared" si="33"/>
        <v>Year 3</v>
      </c>
      <c r="L118" s="8"/>
      <c r="M118" s="8"/>
      <c r="N118" s="8"/>
      <c r="O118" s="8"/>
      <c r="P118" s="8"/>
      <c r="Q118" s="1"/>
      <c r="R118" s="1"/>
      <c r="S118" s="1"/>
      <c r="T118" s="1"/>
      <c r="U118" s="1"/>
      <c r="V118" s="8"/>
      <c r="W118" s="1"/>
      <c r="X118" s="1"/>
      <c r="Y118" s="8"/>
      <c r="Z118" s="8"/>
      <c r="AA118" s="8"/>
      <c r="AB118" s="8"/>
      <c r="AC118" s="8"/>
      <c r="AD118" s="8"/>
      <c r="AE118" s="8"/>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8"/>
      <c r="BW118" s="8"/>
      <c r="BX118" s="8"/>
      <c r="BY118" s="8"/>
      <c r="BZ118" s="8"/>
      <c r="CA118" s="8"/>
      <c r="CB118" s="1"/>
      <c r="CC118" s="8"/>
      <c r="CD118" s="1"/>
      <c r="CE118" s="8"/>
      <c r="CF118" s="1"/>
      <c r="CG118" s="8"/>
      <c r="CH118" s="1"/>
    </row>
    <row r="119" spans="2:86" s="211" customFormat="1" ht="15.6" customHeight="1" thickBot="1">
      <c r="B119" s="292"/>
      <c r="C119" s="341"/>
      <c r="D119" s="342"/>
      <c r="E119" s="212" t="s">
        <v>118</v>
      </c>
      <c r="F119" s="385"/>
      <c r="G119" s="214"/>
      <c r="H119" s="86" t="str">
        <f t="shared" si="30"/>
        <v>≥80</v>
      </c>
      <c r="I119" s="86" t="str">
        <f t="shared" si="31"/>
        <v>≥80</v>
      </c>
      <c r="J119" s="86" t="str">
        <f t="shared" si="32"/>
        <v>On Target</v>
      </c>
      <c r="K119" s="86" t="str">
        <f t="shared" si="33"/>
        <v>Year 3</v>
      </c>
      <c r="L119" s="8"/>
      <c r="M119" s="8"/>
      <c r="N119" s="8"/>
      <c r="O119" s="8"/>
      <c r="P119" s="8"/>
      <c r="Q119" s="1"/>
      <c r="R119" s="1"/>
      <c r="S119" s="1"/>
      <c r="T119" s="1"/>
      <c r="U119" s="1"/>
      <c r="V119" s="8"/>
      <c r="W119" s="1"/>
      <c r="X119" s="1"/>
      <c r="Y119" s="8"/>
      <c r="Z119" s="8"/>
      <c r="AA119" s="8"/>
      <c r="AB119" s="8"/>
      <c r="AC119" s="8"/>
      <c r="AD119" s="8"/>
      <c r="AE119" s="8"/>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8"/>
      <c r="BW119" s="8"/>
      <c r="BX119" s="8"/>
      <c r="BY119" s="8"/>
      <c r="BZ119" s="8"/>
      <c r="CA119" s="8"/>
      <c r="CB119" s="1"/>
      <c r="CC119" s="8"/>
      <c r="CD119" s="1"/>
      <c r="CE119" s="8"/>
      <c r="CF119" s="1"/>
      <c r="CG119" s="8"/>
      <c r="CH119" s="1"/>
    </row>
    <row r="120" spans="2:86" s="211" customFormat="1" ht="15.6" customHeight="1" thickBot="1">
      <c r="B120" s="292"/>
      <c r="C120" s="339" t="s">
        <v>232</v>
      </c>
      <c r="D120" s="340"/>
      <c r="E120" s="212" t="s">
        <v>233</v>
      </c>
      <c r="F120" s="385"/>
      <c r="G120" s="214"/>
      <c r="H120" s="86" t="str">
        <f t="shared" si="30"/>
        <v>60-79</v>
      </c>
      <c r="I120" s="86" t="str">
        <f t="shared" si="31"/>
        <v>60-79</v>
      </c>
      <c r="J120" s="86" t="str">
        <f t="shared" si="32"/>
        <v>On Target</v>
      </c>
      <c r="K120" s="86" t="str">
        <f t="shared" si="33"/>
        <v>Year 3</v>
      </c>
      <c r="L120" s="8"/>
      <c r="M120" s="8"/>
      <c r="N120" s="8"/>
      <c r="O120" s="8"/>
      <c r="P120" s="8"/>
      <c r="Q120" s="1"/>
      <c r="R120" s="1"/>
      <c r="S120" s="1"/>
      <c r="T120" s="1"/>
      <c r="U120" s="1"/>
      <c r="V120" s="8"/>
      <c r="W120" s="1"/>
      <c r="X120" s="1"/>
      <c r="Y120" s="8"/>
      <c r="Z120" s="8"/>
      <c r="AA120" s="8"/>
      <c r="AB120" s="8"/>
      <c r="AC120" s="8"/>
      <c r="AD120" s="8"/>
      <c r="AE120" s="8"/>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8"/>
      <c r="BW120" s="8"/>
      <c r="BX120" s="8"/>
      <c r="BY120" s="8"/>
      <c r="BZ120" s="8"/>
      <c r="CA120" s="8"/>
      <c r="CB120" s="1"/>
      <c r="CC120" s="8"/>
      <c r="CD120" s="1"/>
      <c r="CE120" s="8"/>
      <c r="CF120" s="1"/>
      <c r="CG120" s="8"/>
      <c r="CH120" s="1"/>
    </row>
    <row r="121" spans="2:86" s="211" customFormat="1" ht="15.6" customHeight="1" thickBot="1">
      <c r="B121" s="292"/>
      <c r="C121" s="339"/>
      <c r="D121" s="340"/>
      <c r="E121" s="212" t="s">
        <v>235</v>
      </c>
      <c r="F121" s="385"/>
      <c r="G121" s="214"/>
      <c r="H121" s="86" t="str">
        <f t="shared" si="30"/>
        <v>60-79</v>
      </c>
      <c r="I121" s="86" t="str">
        <f t="shared" si="31"/>
        <v>60-79</v>
      </c>
      <c r="J121" s="86" t="str">
        <f t="shared" si="32"/>
        <v>On Target</v>
      </c>
      <c r="K121" s="86" t="str">
        <f t="shared" si="33"/>
        <v>Year 3</v>
      </c>
      <c r="L121" s="8"/>
      <c r="M121" s="8"/>
      <c r="N121" s="8"/>
      <c r="O121" s="8"/>
      <c r="P121" s="8"/>
      <c r="Q121" s="1"/>
      <c r="R121" s="1"/>
      <c r="S121" s="1"/>
      <c r="T121" s="1"/>
      <c r="U121" s="1"/>
      <c r="V121" s="8"/>
      <c r="W121" s="1"/>
      <c r="X121" s="1"/>
      <c r="Y121" s="8"/>
      <c r="Z121" s="8"/>
      <c r="AA121" s="8"/>
      <c r="AB121" s="8"/>
      <c r="AC121" s="8"/>
      <c r="AD121" s="8"/>
      <c r="AE121" s="8"/>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8"/>
      <c r="BW121" s="8"/>
      <c r="BX121" s="8"/>
      <c r="BY121" s="8"/>
      <c r="BZ121" s="8"/>
      <c r="CA121" s="8"/>
      <c r="CB121" s="1"/>
      <c r="CC121" s="8"/>
      <c r="CD121" s="1"/>
      <c r="CE121" s="8"/>
      <c r="CF121" s="1"/>
      <c r="CG121" s="8"/>
      <c r="CH121" s="1"/>
    </row>
    <row r="122" spans="2:86" s="211" customFormat="1" ht="15.6" customHeight="1" thickBot="1">
      <c r="B122" s="293"/>
      <c r="C122" s="341"/>
      <c r="D122" s="342"/>
      <c r="E122" s="212" t="s">
        <v>237</v>
      </c>
      <c r="F122" s="385"/>
      <c r="G122" s="214"/>
      <c r="H122" s="86" t="str">
        <f t="shared" si="30"/>
        <v>60-79</v>
      </c>
      <c r="I122" s="86" t="str">
        <f t="shared" si="31"/>
        <v>60-79</v>
      </c>
      <c r="J122" s="86" t="str">
        <f t="shared" si="32"/>
        <v>On Target</v>
      </c>
      <c r="K122" s="86" t="str">
        <f t="shared" si="33"/>
        <v>Year 3</v>
      </c>
      <c r="L122" s="8"/>
      <c r="M122" s="8"/>
      <c r="N122" s="8"/>
      <c r="O122" s="8"/>
      <c r="P122" s="8"/>
      <c r="Q122" s="1"/>
      <c r="R122" s="1"/>
      <c r="S122" s="1"/>
      <c r="T122" s="1"/>
      <c r="U122" s="1"/>
      <c r="V122" s="8"/>
      <c r="W122" s="1"/>
      <c r="X122" s="1"/>
      <c r="Y122" s="8"/>
      <c r="Z122" s="8"/>
      <c r="AA122" s="8"/>
      <c r="AB122" s="8"/>
      <c r="AC122" s="8"/>
      <c r="AD122" s="8"/>
      <c r="AE122" s="8"/>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8"/>
      <c r="BW122" s="8"/>
      <c r="BX122" s="8"/>
      <c r="BY122" s="8"/>
      <c r="BZ122" s="8"/>
      <c r="CA122" s="8"/>
      <c r="CB122" s="1"/>
      <c r="CC122" s="8"/>
      <c r="CD122" s="1"/>
      <c r="CE122" s="8"/>
      <c r="CF122" s="1"/>
      <c r="CG122" s="8"/>
      <c r="CH122" s="1"/>
    </row>
    <row r="123" spans="2:86" s="211" customFormat="1" ht="15.6" customHeight="1" thickBot="1">
      <c r="B123" s="292">
        <v>2</v>
      </c>
      <c r="C123" s="386" t="s">
        <v>120</v>
      </c>
      <c r="D123" s="387"/>
      <c r="E123" s="212" t="s">
        <v>121</v>
      </c>
      <c r="F123" s="388"/>
      <c r="G123" s="214"/>
      <c r="H123" s="86" t="str">
        <f t="shared" si="30"/>
        <v>≥80</v>
      </c>
      <c r="I123" s="86" t="str">
        <f t="shared" si="31"/>
        <v>≥80</v>
      </c>
      <c r="J123" s="86" t="str">
        <f t="shared" si="32"/>
        <v>On Target</v>
      </c>
      <c r="K123" s="86" t="str">
        <f t="shared" si="33"/>
        <v>Year 3</v>
      </c>
      <c r="L123" s="8"/>
      <c r="M123" s="8"/>
      <c r="N123" s="8"/>
      <c r="O123" s="8"/>
      <c r="P123" s="8"/>
      <c r="Q123" s="1"/>
      <c r="R123" s="1"/>
      <c r="S123" s="1"/>
      <c r="T123" s="1"/>
      <c r="U123" s="1"/>
      <c r="V123" s="8"/>
      <c r="W123" s="1"/>
      <c r="X123" s="1"/>
      <c r="Y123" s="8"/>
      <c r="Z123" s="8"/>
      <c r="AA123" s="8"/>
      <c r="AB123" s="8"/>
      <c r="AC123" s="8"/>
      <c r="AD123" s="8"/>
      <c r="AE123" s="8"/>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8"/>
      <c r="BW123" s="8"/>
      <c r="BX123" s="8"/>
      <c r="BY123" s="8"/>
      <c r="BZ123" s="8"/>
      <c r="CA123" s="8"/>
      <c r="CB123" s="1"/>
      <c r="CC123" s="8"/>
      <c r="CD123" s="1"/>
      <c r="CE123" s="8"/>
      <c r="CF123" s="1"/>
      <c r="CG123" s="8"/>
      <c r="CH123" s="1"/>
    </row>
    <row r="124" spans="2:86" s="211" customFormat="1" ht="15.6" customHeight="1" thickBot="1">
      <c r="B124" s="292"/>
      <c r="C124" s="386"/>
      <c r="D124" s="387"/>
      <c r="E124" s="212" t="s">
        <v>240</v>
      </c>
      <c r="F124" s="388"/>
      <c r="G124" s="214"/>
      <c r="H124" s="86" t="str">
        <f t="shared" si="30"/>
        <v>60-79</v>
      </c>
      <c r="I124" s="86" t="str">
        <f t="shared" si="31"/>
        <v>60-79</v>
      </c>
      <c r="J124" s="86" t="str">
        <f t="shared" si="32"/>
        <v>On Target</v>
      </c>
      <c r="K124" s="86" t="str">
        <f t="shared" si="33"/>
        <v>Year 3</v>
      </c>
      <c r="L124" s="8"/>
      <c r="M124" s="8"/>
      <c r="N124" s="8"/>
      <c r="O124" s="8"/>
      <c r="P124" s="8"/>
      <c r="Q124" s="1"/>
      <c r="R124" s="1"/>
      <c r="S124" s="1"/>
      <c r="T124" s="1"/>
      <c r="U124" s="1"/>
      <c r="V124" s="8"/>
      <c r="W124" s="1"/>
      <c r="X124" s="1"/>
      <c r="Y124" s="8"/>
      <c r="Z124" s="8"/>
      <c r="AA124" s="8"/>
      <c r="AB124" s="8"/>
      <c r="AC124" s="8"/>
      <c r="AD124" s="8"/>
      <c r="AE124" s="8"/>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8"/>
      <c r="BW124" s="8"/>
      <c r="BX124" s="8"/>
      <c r="BY124" s="8"/>
      <c r="BZ124" s="8"/>
      <c r="CA124" s="8"/>
      <c r="CB124" s="1"/>
      <c r="CC124" s="8"/>
      <c r="CD124" s="1"/>
      <c r="CE124" s="8"/>
      <c r="CF124" s="1"/>
      <c r="CG124" s="8"/>
      <c r="CH124" s="1"/>
    </row>
    <row r="125" spans="2:86" s="211" customFormat="1" ht="15.6" customHeight="1" thickBot="1">
      <c r="B125" s="292"/>
      <c r="C125" s="386"/>
      <c r="D125" s="387"/>
      <c r="E125" s="212" t="s">
        <v>125</v>
      </c>
      <c r="F125" s="388"/>
      <c r="G125" s="214"/>
      <c r="H125" s="86" t="str">
        <f t="shared" si="30"/>
        <v>60-79</v>
      </c>
      <c r="I125" s="86" t="str">
        <f t="shared" si="31"/>
        <v>60-79</v>
      </c>
      <c r="J125" s="86" t="str">
        <f t="shared" si="32"/>
        <v>On Target</v>
      </c>
      <c r="K125" s="86" t="str">
        <f t="shared" si="33"/>
        <v>Year 3</v>
      </c>
      <c r="L125" s="8"/>
      <c r="M125" s="8"/>
      <c r="N125" s="8"/>
      <c r="O125" s="8"/>
      <c r="P125" s="8"/>
      <c r="Q125" s="1"/>
      <c r="R125" s="1"/>
      <c r="S125" s="1"/>
      <c r="T125" s="1"/>
      <c r="U125" s="1"/>
      <c r="V125" s="8"/>
      <c r="W125" s="1"/>
      <c r="X125" s="1"/>
      <c r="Y125" s="8"/>
      <c r="Z125" s="8"/>
      <c r="AA125" s="8"/>
      <c r="AB125" s="8"/>
      <c r="AC125" s="8"/>
      <c r="AD125" s="8"/>
      <c r="AE125" s="8"/>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8"/>
      <c r="BW125" s="8"/>
      <c r="BX125" s="8"/>
      <c r="BY125" s="8"/>
      <c r="BZ125" s="8"/>
      <c r="CA125" s="8"/>
      <c r="CB125" s="1"/>
      <c r="CC125" s="8"/>
      <c r="CD125" s="1"/>
      <c r="CE125" s="8"/>
      <c r="CF125" s="1"/>
      <c r="CG125" s="8"/>
      <c r="CH125" s="1"/>
    </row>
    <row r="126" spans="2:86" s="211" customFormat="1" ht="15.6" customHeight="1" thickBot="1">
      <c r="B126" s="292"/>
      <c r="C126" s="386" t="s">
        <v>127</v>
      </c>
      <c r="D126" s="387"/>
      <c r="E126" s="212" t="s">
        <v>128</v>
      </c>
      <c r="F126" s="388"/>
      <c r="G126" s="214"/>
      <c r="H126" s="86" t="str">
        <f t="shared" si="30"/>
        <v>≥80</v>
      </c>
      <c r="I126" s="86" t="str">
        <f t="shared" si="31"/>
        <v>≥80</v>
      </c>
      <c r="J126" s="86" t="str">
        <f t="shared" si="32"/>
        <v>On Target</v>
      </c>
      <c r="K126" s="86" t="str">
        <f t="shared" si="33"/>
        <v>Year 3</v>
      </c>
      <c r="L126" s="8"/>
      <c r="M126" s="8"/>
      <c r="N126" s="8"/>
      <c r="O126" s="8"/>
      <c r="P126" s="8"/>
      <c r="Q126" s="1"/>
      <c r="R126" s="1"/>
      <c r="S126" s="1"/>
      <c r="T126" s="1"/>
      <c r="U126" s="1"/>
      <c r="V126" s="8"/>
      <c r="W126" s="1"/>
      <c r="X126" s="1"/>
      <c r="Y126" s="8"/>
      <c r="Z126" s="8"/>
      <c r="AA126" s="8"/>
      <c r="AB126" s="8"/>
      <c r="AC126" s="8"/>
      <c r="AD126" s="8"/>
      <c r="AE126" s="8"/>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8"/>
      <c r="BW126" s="8"/>
      <c r="BX126" s="8"/>
      <c r="BY126" s="8"/>
      <c r="BZ126" s="8"/>
      <c r="CA126" s="8"/>
      <c r="CB126" s="1"/>
      <c r="CC126" s="8"/>
      <c r="CD126" s="1"/>
      <c r="CE126" s="8"/>
      <c r="CF126" s="1"/>
      <c r="CG126" s="8"/>
      <c r="CH126" s="1"/>
    </row>
    <row r="127" spans="2:86" s="211" customFormat="1" ht="17.25" customHeight="1" thickBot="1">
      <c r="B127" s="292"/>
      <c r="C127" s="386"/>
      <c r="D127" s="387"/>
      <c r="E127" s="212" t="s">
        <v>130</v>
      </c>
      <c r="F127" s="388"/>
      <c r="G127" s="214"/>
      <c r="H127" s="86" t="str">
        <f t="shared" si="30"/>
        <v>60-79</v>
      </c>
      <c r="I127" s="86" t="str">
        <f t="shared" si="31"/>
        <v>60-79</v>
      </c>
      <c r="J127" s="86" t="str">
        <f t="shared" si="32"/>
        <v>On Target</v>
      </c>
      <c r="K127" s="86" t="str">
        <f t="shared" si="33"/>
        <v>Year 3</v>
      </c>
      <c r="L127" s="8"/>
      <c r="M127" s="8"/>
      <c r="N127" s="8"/>
      <c r="O127" s="8"/>
      <c r="P127" s="8"/>
      <c r="Q127" s="1"/>
      <c r="R127" s="1"/>
      <c r="S127" s="1"/>
      <c r="T127" s="1"/>
      <c r="U127" s="1"/>
      <c r="V127" s="8"/>
      <c r="W127" s="1"/>
      <c r="X127" s="1"/>
      <c r="Y127" s="8"/>
      <c r="Z127" s="8"/>
      <c r="AA127" s="8"/>
      <c r="AB127" s="8"/>
      <c r="AC127" s="8"/>
      <c r="AD127" s="8"/>
      <c r="AE127" s="8"/>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8"/>
      <c r="BW127" s="8"/>
      <c r="BX127" s="8"/>
      <c r="BY127" s="8"/>
      <c r="BZ127" s="8"/>
      <c r="CA127" s="8"/>
      <c r="CB127" s="1"/>
      <c r="CC127" s="8"/>
      <c r="CD127" s="1"/>
      <c r="CE127" s="8"/>
      <c r="CF127" s="1"/>
      <c r="CG127" s="8"/>
      <c r="CH127" s="1"/>
    </row>
    <row r="128" spans="2:86" s="211" customFormat="1" ht="15.6" customHeight="1" thickBot="1">
      <c r="B128" s="292"/>
      <c r="C128" s="386"/>
      <c r="D128" s="387"/>
      <c r="E128" s="212" t="s">
        <v>132</v>
      </c>
      <c r="F128" s="388"/>
      <c r="G128" s="214"/>
      <c r="H128" s="86" t="str">
        <f t="shared" si="30"/>
        <v>60-79</v>
      </c>
      <c r="I128" s="86" t="str">
        <f t="shared" si="31"/>
        <v>60-79</v>
      </c>
      <c r="J128" s="86" t="str">
        <f t="shared" si="32"/>
        <v>On Target</v>
      </c>
      <c r="K128" s="86" t="str">
        <f t="shared" si="33"/>
        <v>Year 3</v>
      </c>
      <c r="L128" s="8"/>
      <c r="M128" s="8"/>
      <c r="N128" s="8"/>
      <c r="O128" s="8"/>
      <c r="P128" s="8"/>
      <c r="Q128" s="1"/>
      <c r="R128" s="1"/>
      <c r="S128" s="1"/>
      <c r="T128" s="1"/>
      <c r="U128" s="1"/>
      <c r="V128" s="8"/>
      <c r="W128" s="1"/>
      <c r="X128" s="1"/>
      <c r="Y128" s="8"/>
      <c r="Z128" s="8"/>
      <c r="AA128" s="8"/>
      <c r="AB128" s="8"/>
      <c r="AC128" s="8"/>
      <c r="AD128" s="8"/>
      <c r="AE128" s="8"/>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8"/>
      <c r="BW128" s="8"/>
      <c r="BX128" s="8"/>
      <c r="BY128" s="8"/>
      <c r="BZ128" s="8"/>
      <c r="CA128" s="8"/>
      <c r="CB128" s="1"/>
      <c r="CC128" s="8"/>
      <c r="CD128" s="1"/>
      <c r="CE128" s="8"/>
      <c r="CF128" s="1"/>
      <c r="CG128" s="8"/>
      <c r="CH128" s="1"/>
    </row>
    <row r="129" spans="2:86" s="211" customFormat="1" ht="15.6" customHeight="1" thickBot="1">
      <c r="B129" s="292"/>
      <c r="C129" s="386" t="s">
        <v>134</v>
      </c>
      <c r="D129" s="387"/>
      <c r="E129" s="212" t="s">
        <v>135</v>
      </c>
      <c r="F129" s="388"/>
      <c r="G129" s="214"/>
      <c r="H129" s="86" t="str">
        <f t="shared" si="30"/>
        <v>60-79</v>
      </c>
      <c r="I129" s="86" t="str">
        <f t="shared" si="31"/>
        <v>60-79</v>
      </c>
      <c r="J129" s="86" t="str">
        <f t="shared" si="32"/>
        <v>On Target</v>
      </c>
      <c r="K129" s="86" t="str">
        <f t="shared" si="33"/>
        <v>Year 3</v>
      </c>
      <c r="L129" s="8"/>
      <c r="M129" s="8"/>
      <c r="N129" s="8"/>
      <c r="O129" s="8"/>
      <c r="P129" s="8"/>
      <c r="Q129" s="1"/>
      <c r="R129" s="1"/>
      <c r="S129" s="1"/>
      <c r="T129" s="1"/>
      <c r="U129" s="1"/>
      <c r="V129" s="8"/>
      <c r="W129" s="1"/>
      <c r="X129" s="1"/>
      <c r="Y129" s="8"/>
      <c r="Z129" s="8"/>
      <c r="AA129" s="8"/>
      <c r="AB129" s="8"/>
      <c r="AC129" s="8"/>
      <c r="AD129" s="8"/>
      <c r="AE129" s="8"/>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8"/>
      <c r="BW129" s="8"/>
      <c r="BX129" s="8"/>
      <c r="BY129" s="8"/>
      <c r="BZ129" s="8"/>
      <c r="CA129" s="8"/>
      <c r="CB129" s="1"/>
      <c r="CC129" s="8"/>
      <c r="CD129" s="1"/>
      <c r="CE129" s="8"/>
      <c r="CF129" s="1"/>
      <c r="CG129" s="8"/>
      <c r="CH129" s="1"/>
    </row>
    <row r="130" spans="2:86" s="211" customFormat="1" ht="15.6" customHeight="1" thickBot="1">
      <c r="B130" s="292"/>
      <c r="C130" s="386"/>
      <c r="D130" s="387"/>
      <c r="E130" s="212" t="s">
        <v>137</v>
      </c>
      <c r="F130" s="388"/>
      <c r="G130" s="214"/>
      <c r="H130" s="86" t="str">
        <f t="shared" si="30"/>
        <v>60-79</v>
      </c>
      <c r="I130" s="86" t="str">
        <f t="shared" si="31"/>
        <v>60-79</v>
      </c>
      <c r="J130" s="86" t="str">
        <f t="shared" si="32"/>
        <v>On Target</v>
      </c>
      <c r="K130" s="86" t="str">
        <f t="shared" si="33"/>
        <v>Year 3</v>
      </c>
      <c r="L130" s="8"/>
      <c r="M130" s="8"/>
      <c r="N130" s="8"/>
      <c r="O130" s="8"/>
      <c r="P130" s="8"/>
      <c r="Q130" s="1"/>
      <c r="R130" s="1"/>
      <c r="S130" s="1"/>
      <c r="T130" s="1"/>
      <c r="U130" s="1"/>
      <c r="V130" s="8"/>
      <c r="W130" s="1"/>
      <c r="X130" s="1"/>
      <c r="Y130" s="8"/>
      <c r="Z130" s="8"/>
      <c r="AA130" s="8"/>
      <c r="AB130" s="8"/>
      <c r="AC130" s="8"/>
      <c r="AD130" s="8"/>
      <c r="AE130" s="8"/>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8"/>
      <c r="BW130" s="8"/>
      <c r="BX130" s="8"/>
      <c r="BY130" s="8"/>
      <c r="BZ130" s="8"/>
      <c r="CA130" s="8"/>
      <c r="CB130" s="1"/>
      <c r="CC130" s="8"/>
      <c r="CD130" s="1"/>
      <c r="CE130" s="8"/>
      <c r="CF130" s="1"/>
      <c r="CG130" s="8"/>
      <c r="CH130" s="1"/>
    </row>
    <row r="131" spans="2:86" s="211" customFormat="1" ht="15.6" customHeight="1" thickBot="1">
      <c r="B131" s="292"/>
      <c r="C131" s="386"/>
      <c r="D131" s="387"/>
      <c r="E131" s="212" t="s">
        <v>139</v>
      </c>
      <c r="F131" s="388"/>
      <c r="G131" s="214"/>
      <c r="H131" s="86" t="str">
        <f t="shared" si="30"/>
        <v>≥80</v>
      </c>
      <c r="I131" s="86" t="str">
        <f t="shared" si="31"/>
        <v>≥80</v>
      </c>
      <c r="J131" s="86" t="str">
        <f t="shared" si="32"/>
        <v>On Target</v>
      </c>
      <c r="K131" s="86" t="str">
        <f t="shared" si="33"/>
        <v>Year 3</v>
      </c>
      <c r="L131" s="8"/>
      <c r="M131" s="8"/>
      <c r="N131" s="8"/>
      <c r="O131" s="8"/>
      <c r="P131" s="8"/>
      <c r="Q131" s="1"/>
      <c r="R131" s="1"/>
      <c r="S131" s="1"/>
      <c r="T131" s="1"/>
      <c r="U131" s="1"/>
      <c r="V131" s="8"/>
      <c r="W131" s="1"/>
      <c r="X131" s="1"/>
      <c r="Y131" s="8"/>
      <c r="Z131" s="8"/>
      <c r="AA131" s="8"/>
      <c r="AB131" s="8"/>
      <c r="AC131" s="8"/>
      <c r="AD131" s="8"/>
      <c r="AE131" s="8"/>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8"/>
      <c r="BW131" s="8"/>
      <c r="BX131" s="8"/>
      <c r="BY131" s="8"/>
      <c r="BZ131" s="8"/>
      <c r="CA131" s="8"/>
      <c r="CB131" s="1"/>
      <c r="CC131" s="8"/>
      <c r="CD131" s="1"/>
      <c r="CE131" s="8"/>
      <c r="CF131" s="1"/>
      <c r="CG131" s="8"/>
      <c r="CH131" s="1"/>
    </row>
    <row r="132" spans="2:86" s="211" customFormat="1" ht="15.6" customHeight="1" thickBot="1">
      <c r="B132" s="292"/>
      <c r="C132" s="386" t="s">
        <v>141</v>
      </c>
      <c r="D132" s="387"/>
      <c r="E132" s="212" t="s">
        <v>142</v>
      </c>
      <c r="F132" s="388"/>
      <c r="G132" s="214"/>
      <c r="H132" s="86" t="str">
        <f t="shared" si="30"/>
        <v>60-79</v>
      </c>
      <c r="I132" s="86" t="str">
        <f t="shared" si="31"/>
        <v>60-79</v>
      </c>
      <c r="J132" s="86" t="str">
        <f t="shared" si="32"/>
        <v>On Target</v>
      </c>
      <c r="K132" s="86" t="str">
        <f t="shared" si="33"/>
        <v>Year 3</v>
      </c>
      <c r="L132" s="8"/>
      <c r="M132" s="8"/>
      <c r="N132" s="8"/>
      <c r="O132" s="8"/>
      <c r="P132" s="8"/>
      <c r="Q132" s="1"/>
      <c r="R132" s="1"/>
      <c r="S132" s="1"/>
      <c r="T132" s="1"/>
      <c r="U132" s="1"/>
      <c r="V132" s="8"/>
      <c r="W132" s="1"/>
      <c r="X132" s="1"/>
      <c r="Y132" s="8"/>
      <c r="Z132" s="8"/>
      <c r="AA132" s="8"/>
      <c r="AB132" s="8"/>
      <c r="AC132" s="8"/>
      <c r="AD132" s="8"/>
      <c r="AE132" s="8"/>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8"/>
      <c r="BW132" s="8"/>
      <c r="BX132" s="8"/>
      <c r="BY132" s="8"/>
      <c r="BZ132" s="8"/>
      <c r="CA132" s="8"/>
      <c r="CB132" s="1"/>
      <c r="CC132" s="8"/>
      <c r="CD132" s="1"/>
      <c r="CE132" s="8"/>
      <c r="CF132" s="1"/>
      <c r="CG132" s="8"/>
      <c r="CH132" s="1"/>
    </row>
    <row r="133" spans="2:86" s="211" customFormat="1" ht="15.6" customHeight="1" thickBot="1">
      <c r="B133" s="292"/>
      <c r="C133" s="386"/>
      <c r="D133" s="387"/>
      <c r="E133" s="212" t="s">
        <v>144</v>
      </c>
      <c r="F133" s="388"/>
      <c r="G133" s="214"/>
      <c r="H133" s="86" t="str">
        <f t="shared" si="30"/>
        <v>60-79</v>
      </c>
      <c r="I133" s="86" t="str">
        <f t="shared" si="31"/>
        <v>60-79</v>
      </c>
      <c r="J133" s="86" t="str">
        <f t="shared" si="32"/>
        <v>On Target</v>
      </c>
      <c r="K133" s="86" t="str">
        <f t="shared" si="33"/>
        <v>Year 3</v>
      </c>
      <c r="L133" s="8"/>
      <c r="M133" s="8"/>
      <c r="N133" s="8"/>
      <c r="O133" s="8"/>
      <c r="P133" s="8"/>
      <c r="Q133" s="1"/>
      <c r="R133" s="1"/>
      <c r="S133" s="1"/>
      <c r="T133" s="1"/>
      <c r="U133" s="1"/>
      <c r="V133" s="8"/>
      <c r="W133" s="1"/>
      <c r="X133" s="1"/>
      <c r="Y133" s="8"/>
      <c r="Z133" s="8"/>
      <c r="AA133" s="8"/>
      <c r="AB133" s="8"/>
      <c r="AC133" s="8"/>
      <c r="AD133" s="8"/>
      <c r="AE133" s="8"/>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8"/>
      <c r="BW133" s="8"/>
      <c r="BX133" s="8"/>
      <c r="BY133" s="8"/>
      <c r="BZ133" s="8"/>
      <c r="CA133" s="8"/>
      <c r="CB133" s="1"/>
      <c r="CC133" s="8"/>
      <c r="CD133" s="1"/>
      <c r="CE133" s="8"/>
      <c r="CF133" s="1"/>
      <c r="CG133" s="8"/>
      <c r="CH133" s="1"/>
    </row>
    <row r="134" spans="2:86" s="211" customFormat="1" ht="15.6" customHeight="1" thickBot="1">
      <c r="B134" s="293"/>
      <c r="C134" s="386"/>
      <c r="D134" s="387"/>
      <c r="E134" s="212" t="s">
        <v>146</v>
      </c>
      <c r="F134" s="388"/>
      <c r="G134" s="214"/>
      <c r="H134" s="86" t="str">
        <f t="shared" si="30"/>
        <v>60-79</v>
      </c>
      <c r="I134" s="86" t="str">
        <f t="shared" si="31"/>
        <v>60-79</v>
      </c>
      <c r="J134" s="86" t="str">
        <f t="shared" si="32"/>
        <v>On Target</v>
      </c>
      <c r="K134" s="86" t="str">
        <f t="shared" si="33"/>
        <v>Year 3</v>
      </c>
      <c r="L134" s="8"/>
      <c r="M134" s="8"/>
      <c r="N134" s="8"/>
      <c r="O134" s="8"/>
      <c r="P134" s="8"/>
      <c r="Q134" s="1"/>
      <c r="R134" s="1"/>
      <c r="S134" s="1"/>
      <c r="T134" s="1"/>
      <c r="U134" s="1"/>
      <c r="V134" s="8"/>
      <c r="W134" s="1"/>
      <c r="X134" s="1"/>
      <c r="Y134" s="8"/>
      <c r="Z134" s="8"/>
      <c r="AA134" s="8"/>
      <c r="AB134" s="8"/>
      <c r="AC134" s="8"/>
      <c r="AD134" s="8"/>
      <c r="AE134" s="8"/>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8"/>
      <c r="BW134" s="8"/>
      <c r="BX134" s="8"/>
      <c r="BY134" s="8"/>
      <c r="BZ134" s="8"/>
      <c r="CA134" s="8"/>
      <c r="CB134" s="1"/>
      <c r="CC134" s="8"/>
      <c r="CD134" s="1"/>
      <c r="CE134" s="8"/>
      <c r="CF134" s="1"/>
      <c r="CG134" s="8"/>
      <c r="CH134" s="1"/>
    </row>
    <row r="135" spans="2:86" s="211" customFormat="1" ht="15.6" customHeight="1" thickBot="1">
      <c r="B135" s="291">
        <v>3</v>
      </c>
      <c r="C135" s="337" t="s">
        <v>148</v>
      </c>
      <c r="D135" s="338"/>
      <c r="E135" s="212" t="s">
        <v>225</v>
      </c>
      <c r="F135" s="385"/>
      <c r="G135" s="214"/>
      <c r="H135" s="86" t="str">
        <f t="shared" si="30"/>
        <v>≥80</v>
      </c>
      <c r="I135" s="86" t="str">
        <f t="shared" si="31"/>
        <v>≥80</v>
      </c>
      <c r="J135" s="86" t="str">
        <f t="shared" si="32"/>
        <v>On Target</v>
      </c>
      <c r="K135" s="86" t="str">
        <f t="shared" si="33"/>
        <v>Year 3</v>
      </c>
      <c r="L135" s="8"/>
      <c r="M135" s="8"/>
      <c r="N135" s="8"/>
      <c r="O135" s="8"/>
      <c r="P135" s="8"/>
      <c r="Q135" s="1"/>
      <c r="R135" s="1"/>
      <c r="S135" s="1"/>
      <c r="T135" s="1"/>
      <c r="U135" s="1"/>
      <c r="V135" s="8"/>
      <c r="W135" s="1"/>
      <c r="X135" s="1"/>
      <c r="Y135" s="8"/>
      <c r="Z135" s="8"/>
      <c r="AA135" s="8"/>
      <c r="AB135" s="8"/>
      <c r="AC135" s="8"/>
      <c r="AD135" s="8"/>
      <c r="AE135" s="8"/>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8"/>
      <c r="BW135" s="8"/>
      <c r="BX135" s="8"/>
      <c r="BY135" s="8"/>
      <c r="BZ135" s="8"/>
      <c r="CA135" s="8"/>
      <c r="CB135" s="1"/>
      <c r="CC135" s="8"/>
      <c r="CD135" s="1"/>
      <c r="CE135" s="8"/>
      <c r="CF135" s="1"/>
      <c r="CG135" s="8"/>
      <c r="CH135" s="1"/>
    </row>
    <row r="136" spans="2:86" s="211" customFormat="1" ht="15.6" customHeight="1" thickBot="1">
      <c r="B136" s="292"/>
      <c r="C136" s="339"/>
      <c r="D136" s="340"/>
      <c r="E136" s="212" t="s">
        <v>151</v>
      </c>
      <c r="F136" s="385"/>
      <c r="G136" s="214"/>
      <c r="H136" s="86" t="str">
        <f t="shared" si="30"/>
        <v>≥80</v>
      </c>
      <c r="I136" s="86" t="str">
        <f t="shared" si="31"/>
        <v>≥80</v>
      </c>
      <c r="J136" s="86" t="str">
        <f t="shared" si="32"/>
        <v>On Target</v>
      </c>
      <c r="K136" s="86" t="str">
        <f t="shared" si="33"/>
        <v>Year 3</v>
      </c>
      <c r="L136" s="8"/>
      <c r="M136" s="8"/>
      <c r="N136" s="8"/>
      <c r="O136" s="8"/>
      <c r="P136" s="8"/>
      <c r="Q136" s="1"/>
      <c r="R136" s="1"/>
      <c r="S136" s="1"/>
      <c r="T136" s="1"/>
      <c r="U136" s="1"/>
      <c r="V136" s="8"/>
      <c r="W136" s="1"/>
      <c r="X136" s="1"/>
      <c r="Y136" s="8"/>
      <c r="Z136" s="8"/>
      <c r="AA136" s="8"/>
      <c r="AB136" s="8"/>
      <c r="AC136" s="8"/>
      <c r="AD136" s="8"/>
      <c r="AE136" s="8"/>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8"/>
      <c r="BW136" s="8"/>
      <c r="BX136" s="8"/>
      <c r="BY136" s="8"/>
      <c r="BZ136" s="8"/>
      <c r="CA136" s="8"/>
      <c r="CB136" s="1"/>
      <c r="CC136" s="8"/>
      <c r="CD136" s="1"/>
      <c r="CE136" s="8"/>
      <c r="CF136" s="1"/>
      <c r="CG136" s="8"/>
      <c r="CH136" s="1"/>
    </row>
    <row r="137" spans="2:86" s="211" customFormat="1" ht="15.6" customHeight="1" thickBot="1">
      <c r="B137" s="292"/>
      <c r="C137" s="341"/>
      <c r="D137" s="342"/>
      <c r="E137" s="212" t="s">
        <v>153</v>
      </c>
      <c r="F137" s="385"/>
      <c r="G137" s="214"/>
      <c r="H137" s="86" t="str">
        <f t="shared" si="30"/>
        <v>≥80</v>
      </c>
      <c r="I137" s="86" t="str">
        <f t="shared" si="31"/>
        <v>≥80</v>
      </c>
      <c r="J137" s="86" t="str">
        <f t="shared" si="32"/>
        <v>On Target</v>
      </c>
      <c r="K137" s="86" t="str">
        <f t="shared" si="33"/>
        <v>Year 3</v>
      </c>
      <c r="L137" s="8"/>
      <c r="M137" s="8"/>
      <c r="N137" s="8"/>
      <c r="O137" s="8"/>
      <c r="P137" s="8"/>
      <c r="Q137" s="1"/>
      <c r="R137" s="1"/>
      <c r="S137" s="1"/>
      <c r="T137" s="1"/>
      <c r="U137" s="1"/>
      <c r="V137" s="8"/>
      <c r="W137" s="1"/>
      <c r="X137" s="1"/>
      <c r="Y137" s="8"/>
      <c r="Z137" s="8"/>
      <c r="AA137" s="8"/>
      <c r="AB137" s="8"/>
      <c r="AC137" s="8"/>
      <c r="AD137" s="8"/>
      <c r="AE137" s="8"/>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8"/>
      <c r="BW137" s="8"/>
      <c r="BX137" s="8"/>
      <c r="BY137" s="8"/>
      <c r="BZ137" s="8"/>
      <c r="CA137" s="8"/>
      <c r="CB137" s="1"/>
      <c r="CC137" s="8"/>
      <c r="CD137" s="1"/>
      <c r="CE137" s="8"/>
      <c r="CF137" s="1"/>
      <c r="CG137" s="8"/>
      <c r="CH137" s="1"/>
    </row>
    <row r="138" spans="2:86" s="211" customFormat="1" ht="15.6" customHeight="1" thickBot="1">
      <c r="B138" s="292"/>
      <c r="C138" s="337" t="s">
        <v>226</v>
      </c>
      <c r="D138" s="338"/>
      <c r="E138" s="212" t="s">
        <v>227</v>
      </c>
      <c r="F138" s="385"/>
      <c r="G138" s="214"/>
      <c r="H138" s="86" t="str">
        <f t="shared" si="30"/>
        <v>60-79</v>
      </c>
      <c r="I138" s="86" t="str">
        <f t="shared" si="31"/>
        <v>60-79</v>
      </c>
      <c r="J138" s="86" t="str">
        <f t="shared" si="32"/>
        <v>On Target</v>
      </c>
      <c r="K138" s="86" t="str">
        <f t="shared" si="33"/>
        <v>Year 3</v>
      </c>
      <c r="L138" s="8"/>
      <c r="M138" s="8"/>
      <c r="N138" s="8"/>
      <c r="O138" s="8"/>
      <c r="P138" s="8"/>
      <c r="Q138" s="1"/>
      <c r="R138" s="1"/>
      <c r="S138" s="1"/>
      <c r="T138" s="1"/>
      <c r="U138" s="1"/>
      <c r="V138" s="8"/>
      <c r="W138" s="1"/>
      <c r="X138" s="1"/>
      <c r="Y138" s="8"/>
      <c r="Z138" s="8"/>
      <c r="AA138" s="8"/>
      <c r="AB138" s="8"/>
      <c r="AC138" s="8"/>
      <c r="AD138" s="8"/>
      <c r="AE138" s="8"/>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8"/>
      <c r="BW138" s="8"/>
      <c r="BX138" s="8"/>
      <c r="BY138" s="8"/>
      <c r="BZ138" s="8"/>
      <c r="CA138" s="8"/>
      <c r="CB138" s="1"/>
      <c r="CC138" s="8"/>
      <c r="CD138" s="1"/>
      <c r="CE138" s="8"/>
      <c r="CF138" s="1"/>
      <c r="CG138" s="8"/>
      <c r="CH138" s="1"/>
    </row>
    <row r="139" spans="2:86" s="211" customFormat="1" ht="15.6" customHeight="1" thickBot="1">
      <c r="B139" s="292"/>
      <c r="C139" s="339"/>
      <c r="D139" s="340"/>
      <c r="E139" s="212" t="s">
        <v>228</v>
      </c>
      <c r="F139" s="385"/>
      <c r="G139" s="214"/>
      <c r="H139" s="86" t="str">
        <f t="shared" si="30"/>
        <v>60-79</v>
      </c>
      <c r="I139" s="86" t="str">
        <f t="shared" si="31"/>
        <v>60-79</v>
      </c>
      <c r="J139" s="86" t="str">
        <f t="shared" si="32"/>
        <v>On Target</v>
      </c>
      <c r="K139" s="86" t="str">
        <f t="shared" si="33"/>
        <v>Year 3</v>
      </c>
      <c r="L139" s="8"/>
      <c r="M139" s="8"/>
      <c r="N139" s="8"/>
      <c r="O139" s="8"/>
      <c r="P139" s="8"/>
      <c r="Q139" s="1"/>
      <c r="R139" s="1"/>
      <c r="S139" s="1"/>
      <c r="T139" s="1"/>
      <c r="U139" s="1"/>
      <c r="V139" s="8"/>
      <c r="W139" s="1"/>
      <c r="X139" s="1"/>
      <c r="Y139" s="8"/>
      <c r="Z139" s="8"/>
      <c r="AA139" s="8"/>
      <c r="AB139" s="8"/>
      <c r="AC139" s="8"/>
      <c r="AD139" s="8"/>
      <c r="AE139" s="8"/>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8"/>
      <c r="BW139" s="8"/>
      <c r="BX139" s="8"/>
      <c r="BY139" s="8"/>
      <c r="BZ139" s="8"/>
      <c r="CA139" s="8"/>
      <c r="CB139" s="1"/>
      <c r="CC139" s="8"/>
      <c r="CD139" s="1"/>
      <c r="CE139" s="8"/>
      <c r="CF139" s="1"/>
      <c r="CG139" s="8"/>
      <c r="CH139" s="1"/>
    </row>
    <row r="140" spans="2:86" s="211" customFormat="1" ht="15.6" customHeight="1" thickBot="1">
      <c r="B140" s="292"/>
      <c r="C140" s="339"/>
      <c r="D140" s="340"/>
      <c r="E140" s="212" t="s">
        <v>160</v>
      </c>
      <c r="F140" s="385"/>
      <c r="G140" s="214"/>
      <c r="H140" s="86" t="str">
        <f t="shared" si="30"/>
        <v>60-79</v>
      </c>
      <c r="I140" s="86" t="str">
        <f t="shared" si="31"/>
        <v>60-79</v>
      </c>
      <c r="J140" s="86" t="str">
        <f t="shared" si="32"/>
        <v>On Target</v>
      </c>
      <c r="K140" s="86" t="str">
        <f t="shared" si="33"/>
        <v>Year 3</v>
      </c>
      <c r="L140" s="8"/>
      <c r="M140" s="8"/>
      <c r="N140" s="8"/>
      <c r="O140" s="8"/>
      <c r="P140" s="8"/>
      <c r="Q140" s="1"/>
      <c r="R140" s="1"/>
      <c r="S140" s="1"/>
      <c r="T140" s="1"/>
      <c r="U140" s="1"/>
      <c r="V140" s="8"/>
      <c r="W140" s="1"/>
      <c r="X140" s="1"/>
      <c r="Y140" s="8"/>
      <c r="Z140" s="8"/>
      <c r="AA140" s="8"/>
      <c r="AB140" s="8"/>
      <c r="AC140" s="8"/>
      <c r="AD140" s="8"/>
      <c r="AE140" s="8"/>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8"/>
      <c r="BW140" s="8"/>
      <c r="BX140" s="8"/>
      <c r="BY140" s="8"/>
      <c r="BZ140" s="8"/>
      <c r="CA140" s="8"/>
      <c r="CB140" s="1"/>
      <c r="CC140" s="8"/>
      <c r="CD140" s="1"/>
      <c r="CE140" s="8"/>
      <c r="CF140" s="1"/>
      <c r="CG140" s="8"/>
      <c r="CH140" s="1"/>
    </row>
    <row r="141" spans="2:86" s="211" customFormat="1" ht="15.6" customHeight="1" thickBot="1">
      <c r="B141" s="293"/>
      <c r="C141" s="341"/>
      <c r="D141" s="342"/>
      <c r="E141" s="212" t="s">
        <v>239</v>
      </c>
      <c r="F141" s="385"/>
      <c r="G141" s="389"/>
      <c r="H141" s="86" t="str">
        <f t="shared" si="30"/>
        <v>60-79</v>
      </c>
      <c r="I141" s="86" t="str">
        <f t="shared" si="31"/>
        <v>60-79</v>
      </c>
      <c r="J141" s="86" t="str">
        <f t="shared" si="32"/>
        <v>On Target</v>
      </c>
      <c r="K141" s="86" t="str">
        <f t="shared" si="33"/>
        <v>Year 3</v>
      </c>
      <c r="L141" s="8"/>
      <c r="M141" s="8"/>
      <c r="N141" s="8"/>
      <c r="O141" s="8"/>
      <c r="P141" s="8"/>
      <c r="Q141" s="1"/>
      <c r="R141" s="1"/>
      <c r="S141" s="1"/>
      <c r="T141" s="1"/>
      <c r="U141" s="1"/>
      <c r="V141" s="8"/>
      <c r="W141" s="1"/>
      <c r="X141" s="1"/>
      <c r="Y141" s="8"/>
      <c r="Z141" s="8"/>
      <c r="AA141" s="8"/>
      <c r="AB141" s="8"/>
      <c r="AC141" s="8"/>
      <c r="AD141" s="8"/>
      <c r="AE141" s="8"/>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8"/>
      <c r="BW141" s="8"/>
      <c r="BX141" s="8"/>
      <c r="BY141" s="8"/>
      <c r="BZ141" s="8"/>
      <c r="CA141" s="8"/>
      <c r="CB141" s="1"/>
      <c r="CC141" s="8"/>
      <c r="CD141" s="1"/>
      <c r="CE141" s="8"/>
      <c r="CF141" s="1"/>
      <c r="CG141" s="8"/>
      <c r="CH141" s="1"/>
    </row>
    <row r="142" spans="2:86" s="211" customFormat="1" ht="16.899999999999999" thickBot="1">
      <c r="B142" s="212" t="s">
        <v>164</v>
      </c>
      <c r="C142" s="215"/>
      <c r="D142" s="215"/>
      <c r="E142" s="215"/>
      <c r="F142" s="216"/>
      <c r="G142" s="214"/>
      <c r="H142" s="89">
        <f>AS45</f>
        <v>12</v>
      </c>
      <c r="I142" s="89">
        <f>AS39</f>
        <v>11</v>
      </c>
      <c r="J142" s="8"/>
      <c r="K142" s="8"/>
      <c r="L142" s="8"/>
      <c r="M142" s="8"/>
      <c r="N142" s="8"/>
      <c r="O142" s="8"/>
      <c r="P142" s="8"/>
      <c r="Q142" s="1"/>
      <c r="R142" s="1"/>
      <c r="S142" s="1"/>
      <c r="T142" s="1"/>
      <c r="U142" s="1"/>
      <c r="V142" s="8"/>
      <c r="W142" s="1"/>
      <c r="X142" s="1"/>
      <c r="Y142" s="8"/>
      <c r="Z142" s="8"/>
      <c r="AA142" s="8"/>
      <c r="AB142" s="8"/>
      <c r="AC142" s="8"/>
      <c r="AD142" s="8"/>
      <c r="AE142" s="8"/>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8"/>
      <c r="BW142" s="8"/>
      <c r="BX142" s="8"/>
      <c r="BY142" s="8"/>
      <c r="BZ142" s="8"/>
      <c r="CA142" s="8"/>
      <c r="CB142" s="1"/>
      <c r="CC142" s="8"/>
      <c r="CD142" s="1"/>
      <c r="CE142" s="8"/>
      <c r="CF142" s="1"/>
      <c r="CG142" s="8"/>
      <c r="CH142" s="1"/>
    </row>
    <row r="143" spans="2:86" s="211" customFormat="1" ht="16.899999999999999" thickBot="1">
      <c r="B143" s="212" t="s">
        <v>166</v>
      </c>
      <c r="C143" s="215"/>
      <c r="D143" s="215"/>
      <c r="E143" s="215"/>
      <c r="F143" s="216"/>
      <c r="G143" s="214"/>
      <c r="H143" s="89">
        <f>AT45</f>
        <v>16</v>
      </c>
      <c r="I143" s="89">
        <f>AT39</f>
        <v>17</v>
      </c>
      <c r="J143" s="8"/>
      <c r="K143" s="8"/>
      <c r="L143" s="8"/>
      <c r="M143" s="8"/>
      <c r="N143" s="8"/>
      <c r="O143" s="8"/>
      <c r="P143" s="8"/>
      <c r="Q143" s="1"/>
      <c r="R143" s="1"/>
      <c r="S143" s="1"/>
      <c r="T143" s="1"/>
      <c r="U143" s="1"/>
      <c r="V143" s="8"/>
      <c r="W143" s="1"/>
      <c r="X143" s="1"/>
      <c r="Y143" s="8"/>
      <c r="Z143" s="8"/>
      <c r="AA143" s="8"/>
      <c r="AB143" s="8"/>
      <c r="AC143" s="8"/>
      <c r="AD143" s="8"/>
      <c r="AE143" s="8"/>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8"/>
      <c r="BW143" s="8"/>
      <c r="BX143" s="8"/>
      <c r="BY143" s="8"/>
      <c r="BZ143" s="8"/>
      <c r="CA143" s="8"/>
      <c r="CB143" s="1"/>
      <c r="CC143" s="8"/>
      <c r="CD143" s="1"/>
      <c r="CE143" s="8"/>
      <c r="CF143" s="1"/>
      <c r="CG143" s="8"/>
      <c r="CH143" s="1"/>
    </row>
    <row r="144" spans="2:86" s="211" customFormat="1" ht="16.899999999999999" thickBot="1">
      <c r="B144" s="212" t="s">
        <v>168</v>
      </c>
      <c r="C144" s="215"/>
      <c r="D144" s="215"/>
      <c r="E144" s="215"/>
      <c r="F144" s="216"/>
      <c r="G144" s="214"/>
      <c r="H144" s="89">
        <f>AU45</f>
        <v>0</v>
      </c>
      <c r="I144" s="89">
        <f>AU39</f>
        <v>0</v>
      </c>
      <c r="J144" s="8"/>
      <c r="K144" s="8"/>
      <c r="L144" s="8"/>
      <c r="M144" s="8"/>
      <c r="N144" s="8"/>
      <c r="O144" s="8"/>
      <c r="P144" s="8"/>
      <c r="Q144" s="1"/>
      <c r="R144" s="1"/>
      <c r="S144" s="1"/>
      <c r="T144" s="1"/>
      <c r="U144" s="1"/>
      <c r="V144" s="8"/>
      <c r="W144" s="1"/>
      <c r="X144" s="1"/>
      <c r="Y144" s="8"/>
      <c r="Z144" s="8"/>
      <c r="AA144" s="8"/>
      <c r="AB144" s="8"/>
      <c r="AC144" s="8"/>
      <c r="AD144" s="8"/>
      <c r="AE144" s="8"/>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8"/>
      <c r="BW144" s="8"/>
      <c r="BX144" s="8"/>
      <c r="BY144" s="8"/>
      <c r="BZ144" s="8"/>
      <c r="CA144" s="8"/>
      <c r="CB144" s="1"/>
      <c r="CC144" s="8"/>
      <c r="CD144" s="1"/>
      <c r="CE144" s="8"/>
      <c r="CF144" s="1"/>
      <c r="CG144" s="8"/>
      <c r="CH144" s="1"/>
    </row>
    <row r="145" spans="2:86" s="211" customFormat="1" ht="16.899999999999999" thickBot="1">
      <c r="B145" s="90"/>
      <c r="C145" s="123"/>
      <c r="D145" s="124" t="s">
        <v>170</v>
      </c>
      <c r="E145" s="125"/>
      <c r="F145" s="91"/>
      <c r="G145" s="92"/>
      <c r="H145" s="93">
        <f>IFERROR(AV46,"")</f>
        <v>0.7142857142857143</v>
      </c>
      <c r="I145" s="93">
        <f>IFERROR(AV40,"")</f>
        <v>0.6964285714285714</v>
      </c>
      <c r="J145" s="8"/>
      <c r="K145" s="8"/>
      <c r="L145" s="8"/>
      <c r="M145" s="8"/>
      <c r="N145" s="8"/>
      <c r="O145" s="8"/>
      <c r="P145" s="8"/>
      <c r="Q145" s="1"/>
      <c r="R145" s="1"/>
      <c r="S145" s="1"/>
      <c r="T145" s="1"/>
      <c r="U145" s="1"/>
      <c r="V145" s="8"/>
      <c r="W145" s="1"/>
      <c r="X145" s="1"/>
      <c r="Y145" s="8"/>
      <c r="Z145" s="8"/>
      <c r="AA145" s="8"/>
      <c r="AB145" s="8"/>
      <c r="AC145" s="8"/>
      <c r="AD145" s="8"/>
      <c r="AE145" s="8"/>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8"/>
      <c r="BW145" s="8"/>
      <c r="BX145" s="8"/>
      <c r="BY145" s="8"/>
      <c r="BZ145" s="8"/>
      <c r="CA145" s="8"/>
      <c r="CB145" s="1"/>
      <c r="CC145" s="8"/>
      <c r="CD145" s="1"/>
      <c r="CE145" s="8"/>
      <c r="CF145" s="1"/>
      <c r="CG145" s="8"/>
      <c r="CH145" s="1"/>
    </row>
    <row r="146" spans="2:86" s="211" customFormat="1" ht="13.9">
      <c r="B146" s="1"/>
      <c r="C146" s="1"/>
      <c r="D146" s="1"/>
      <c r="E146" s="1"/>
      <c r="F146" s="1"/>
      <c r="G146" s="1"/>
      <c r="H146" s="8"/>
      <c r="I146" s="8"/>
      <c r="J146" s="8"/>
      <c r="K146" s="8"/>
      <c r="L146" s="8"/>
      <c r="M146" s="8"/>
      <c r="N146" s="8"/>
      <c r="O146" s="8"/>
      <c r="P146" s="8"/>
      <c r="Q146" s="1"/>
      <c r="R146" s="1"/>
      <c r="S146" s="1"/>
      <c r="T146" s="1"/>
      <c r="U146" s="1"/>
      <c r="V146" s="8"/>
      <c r="W146" s="1"/>
      <c r="X146" s="1"/>
      <c r="Y146" s="8"/>
      <c r="Z146" s="8"/>
      <c r="AA146" s="8"/>
      <c r="AB146" s="8"/>
      <c r="AC146" s="8"/>
      <c r="AD146" s="8"/>
      <c r="AE146" s="8"/>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8"/>
      <c r="BW146" s="8"/>
      <c r="BX146" s="8"/>
      <c r="BY146" s="8"/>
      <c r="BZ146" s="8"/>
      <c r="CA146" s="8"/>
      <c r="CB146" s="1"/>
      <c r="CC146" s="8"/>
      <c r="CD146" s="1"/>
      <c r="CE146" s="8"/>
      <c r="CF146" s="1"/>
      <c r="CG146" s="8"/>
      <c r="CH146" s="1"/>
    </row>
    <row r="147" spans="2:86" s="211" customFormat="1" ht="13.15" customHeight="1">
      <c r="B147" s="328" t="s">
        <v>230</v>
      </c>
      <c r="C147" s="329"/>
      <c r="D147" s="329"/>
      <c r="E147" s="329"/>
      <c r="F147" s="329"/>
      <c r="G147" s="329"/>
      <c r="H147" s="329"/>
      <c r="I147" s="329"/>
      <c r="J147" s="329"/>
      <c r="K147" s="330"/>
      <c r="L147" s="8"/>
      <c r="M147" s="8"/>
      <c r="N147" s="8"/>
      <c r="O147" s="8"/>
      <c r="P147" s="8"/>
      <c r="Q147" s="1"/>
      <c r="R147" s="1"/>
      <c r="S147" s="1"/>
      <c r="T147" s="1"/>
      <c r="U147" s="1"/>
      <c r="V147" s="8"/>
      <c r="W147" s="1"/>
      <c r="X147" s="1"/>
      <c r="Y147" s="8"/>
      <c r="Z147" s="8"/>
      <c r="AA147" s="8"/>
      <c r="AB147" s="8"/>
      <c r="AC147" s="8"/>
      <c r="AD147" s="8"/>
      <c r="AE147" s="8"/>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8"/>
      <c r="BW147" s="8"/>
      <c r="BX147" s="8"/>
      <c r="BY147" s="8"/>
      <c r="BZ147" s="8"/>
      <c r="CA147" s="8"/>
      <c r="CB147" s="1"/>
      <c r="CC147" s="8"/>
      <c r="CD147" s="1"/>
      <c r="CE147" s="8"/>
      <c r="CF147" s="1"/>
      <c r="CG147" s="8"/>
      <c r="CH147" s="1"/>
    </row>
    <row r="148" spans="2:86" s="211" customFormat="1" ht="13.9">
      <c r="B148" s="331"/>
      <c r="C148" s="332"/>
      <c r="D148" s="332"/>
      <c r="E148" s="332"/>
      <c r="F148" s="332"/>
      <c r="G148" s="332"/>
      <c r="H148" s="332"/>
      <c r="I148" s="332"/>
      <c r="J148" s="332"/>
      <c r="K148" s="333"/>
      <c r="L148" s="8"/>
      <c r="M148" s="8"/>
      <c r="N148" s="8"/>
      <c r="O148" s="8"/>
      <c r="P148" s="8"/>
      <c r="Q148" s="1"/>
      <c r="R148" s="1"/>
      <c r="S148" s="1"/>
      <c r="T148" s="1"/>
      <c r="U148" s="1"/>
      <c r="V148" s="8"/>
      <c r="W148" s="1"/>
      <c r="X148" s="1"/>
      <c r="Y148" s="8"/>
      <c r="Z148" s="8"/>
      <c r="AA148" s="8"/>
      <c r="AB148" s="8"/>
      <c r="AC148" s="8"/>
      <c r="AD148" s="8"/>
      <c r="AE148" s="8"/>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8"/>
      <c r="BW148" s="8"/>
      <c r="BX148" s="8"/>
      <c r="BY148" s="8"/>
      <c r="BZ148" s="8"/>
      <c r="CA148" s="8"/>
      <c r="CB148" s="1"/>
      <c r="CC148" s="8"/>
      <c r="CD148" s="1"/>
      <c r="CE148" s="8"/>
      <c r="CF148" s="1"/>
      <c r="CG148" s="8"/>
      <c r="CH148" s="1"/>
    </row>
    <row r="149" spans="2:86" s="211" customFormat="1" ht="13.9">
      <c r="B149" s="331"/>
      <c r="C149" s="332"/>
      <c r="D149" s="332"/>
      <c r="E149" s="332"/>
      <c r="F149" s="332"/>
      <c r="G149" s="332"/>
      <c r="H149" s="332"/>
      <c r="I149" s="332"/>
      <c r="J149" s="332"/>
      <c r="K149" s="333"/>
      <c r="L149" s="8"/>
      <c r="M149" s="8"/>
      <c r="N149" s="8"/>
      <c r="O149" s="8"/>
      <c r="P149" s="8"/>
      <c r="Q149" s="1"/>
      <c r="R149" s="1"/>
      <c r="S149" s="1"/>
      <c r="T149" s="1"/>
      <c r="U149" s="1"/>
      <c r="V149" s="8"/>
      <c r="W149" s="1"/>
      <c r="X149" s="1"/>
      <c r="Y149" s="8"/>
      <c r="Z149" s="8"/>
      <c r="AA149" s="8"/>
      <c r="AB149" s="8"/>
      <c r="AC149" s="8"/>
      <c r="AD149" s="8"/>
      <c r="AE149" s="8"/>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8"/>
      <c r="BW149" s="8"/>
      <c r="BX149" s="8"/>
      <c r="BY149" s="8"/>
      <c r="BZ149" s="8"/>
      <c r="CA149" s="8"/>
      <c r="CB149" s="1"/>
      <c r="CC149" s="8"/>
      <c r="CD149" s="1"/>
      <c r="CE149" s="8"/>
      <c r="CF149" s="1"/>
      <c r="CG149" s="8"/>
      <c r="CH149" s="1"/>
    </row>
    <row r="150" spans="2:86" s="211" customFormat="1" ht="13.9">
      <c r="B150" s="331"/>
      <c r="C150" s="332"/>
      <c r="D150" s="332"/>
      <c r="E150" s="332"/>
      <c r="F150" s="332"/>
      <c r="G150" s="332"/>
      <c r="H150" s="332"/>
      <c r="I150" s="332"/>
      <c r="J150" s="332"/>
      <c r="K150" s="333"/>
      <c r="L150" s="8"/>
      <c r="M150" s="8"/>
      <c r="N150" s="8"/>
      <c r="O150" s="8"/>
      <c r="P150" s="8"/>
      <c r="Q150" s="1"/>
      <c r="R150" s="1"/>
      <c r="S150" s="1"/>
      <c r="T150" s="1"/>
      <c r="U150" s="1"/>
      <c r="V150" s="8"/>
      <c r="W150" s="1"/>
      <c r="X150" s="1"/>
      <c r="Y150" s="8"/>
      <c r="Z150" s="8"/>
      <c r="AA150" s="8"/>
      <c r="AB150" s="8"/>
      <c r="AC150" s="8"/>
      <c r="AD150" s="8"/>
      <c r="AE150" s="8"/>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8"/>
      <c r="BW150" s="8"/>
      <c r="BX150" s="8"/>
      <c r="BY150" s="8"/>
      <c r="BZ150" s="8"/>
      <c r="CA150" s="8"/>
      <c r="CB150" s="1"/>
      <c r="CC150" s="8"/>
      <c r="CD150" s="1"/>
      <c r="CE150" s="8"/>
      <c r="CF150" s="1"/>
      <c r="CG150" s="8"/>
      <c r="CH150" s="1"/>
    </row>
    <row r="151" spans="2:86" s="211" customFormat="1" ht="13.9">
      <c r="B151" s="331"/>
      <c r="C151" s="332"/>
      <c r="D151" s="332"/>
      <c r="E151" s="332"/>
      <c r="F151" s="332"/>
      <c r="G151" s="332"/>
      <c r="H151" s="332"/>
      <c r="I151" s="332"/>
      <c r="J151" s="332"/>
      <c r="K151" s="333"/>
      <c r="L151" s="8"/>
      <c r="M151" s="8"/>
      <c r="N151" s="8"/>
      <c r="O151" s="8"/>
      <c r="P151" s="8"/>
      <c r="Q151" s="1"/>
      <c r="R151" s="1"/>
      <c r="S151" s="1"/>
      <c r="T151" s="1"/>
      <c r="U151" s="1"/>
      <c r="V151" s="8"/>
      <c r="W151" s="1"/>
      <c r="X151" s="1"/>
      <c r="Y151" s="8"/>
      <c r="Z151" s="8"/>
      <c r="AA151" s="8"/>
      <c r="AB151" s="8"/>
      <c r="AC151" s="8"/>
      <c r="AD151" s="8"/>
      <c r="AE151" s="8"/>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8"/>
      <c r="BW151" s="8"/>
      <c r="BX151" s="8"/>
      <c r="BY151" s="8"/>
      <c r="BZ151" s="8"/>
      <c r="CA151" s="8"/>
      <c r="CB151" s="1"/>
      <c r="CC151" s="8"/>
      <c r="CD151" s="1"/>
      <c r="CE151" s="8"/>
      <c r="CF151" s="1"/>
      <c r="CG151" s="8"/>
      <c r="CH151" s="1"/>
    </row>
    <row r="152" spans="2:86" s="211" customFormat="1" ht="13.9">
      <c r="B152" s="331"/>
      <c r="C152" s="332"/>
      <c r="D152" s="332"/>
      <c r="E152" s="332"/>
      <c r="F152" s="332"/>
      <c r="G152" s="332"/>
      <c r="H152" s="332"/>
      <c r="I152" s="332"/>
      <c r="J152" s="332"/>
      <c r="K152" s="333"/>
      <c r="L152" s="8"/>
      <c r="M152" s="8"/>
      <c r="N152" s="8"/>
      <c r="O152" s="8"/>
      <c r="P152" s="8"/>
      <c r="Q152" s="1"/>
      <c r="R152" s="1"/>
      <c r="S152" s="1"/>
      <c r="T152" s="1"/>
      <c r="U152" s="1"/>
      <c r="V152" s="8"/>
      <c r="W152" s="1"/>
      <c r="X152" s="1"/>
      <c r="Y152" s="8"/>
      <c r="Z152" s="8"/>
      <c r="AA152" s="8"/>
      <c r="AB152" s="8"/>
      <c r="AC152" s="8"/>
      <c r="AD152" s="8"/>
      <c r="AE152" s="8"/>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8"/>
      <c r="BW152" s="8"/>
      <c r="BX152" s="8"/>
      <c r="BY152" s="8"/>
      <c r="BZ152" s="8"/>
      <c r="CA152" s="8"/>
      <c r="CB152" s="1"/>
      <c r="CC152" s="8"/>
      <c r="CD152" s="1"/>
      <c r="CE152" s="8"/>
      <c r="CF152" s="1"/>
      <c r="CG152" s="8"/>
      <c r="CH152" s="1"/>
    </row>
    <row r="153" spans="2:86" s="211" customFormat="1" ht="13.9">
      <c r="B153" s="331"/>
      <c r="C153" s="332"/>
      <c r="D153" s="332"/>
      <c r="E153" s="332"/>
      <c r="F153" s="332"/>
      <c r="G153" s="332"/>
      <c r="H153" s="332"/>
      <c r="I153" s="332"/>
      <c r="J153" s="332"/>
      <c r="K153" s="333"/>
      <c r="L153" s="8"/>
      <c r="M153" s="8"/>
      <c r="N153" s="8"/>
      <c r="O153" s="8"/>
      <c r="P153" s="8"/>
      <c r="Q153" s="1"/>
      <c r="R153" s="1"/>
      <c r="S153" s="1"/>
      <c r="T153" s="1"/>
      <c r="U153" s="1"/>
      <c r="V153" s="8"/>
      <c r="W153" s="1"/>
      <c r="X153" s="1"/>
      <c r="Y153" s="8"/>
      <c r="Z153" s="8"/>
      <c r="AA153" s="8"/>
      <c r="AB153" s="8"/>
      <c r="AC153" s="8"/>
      <c r="AD153" s="8"/>
      <c r="AE153" s="8"/>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8"/>
      <c r="BW153" s="8"/>
      <c r="BX153" s="8"/>
      <c r="BY153" s="8"/>
      <c r="BZ153" s="8"/>
      <c r="CA153" s="8"/>
      <c r="CB153" s="1"/>
      <c r="CC153" s="8"/>
      <c r="CD153" s="1"/>
      <c r="CE153" s="8"/>
      <c r="CF153" s="1"/>
      <c r="CG153" s="8"/>
      <c r="CH153" s="1"/>
    </row>
    <row r="154" spans="2:86" s="211" customFormat="1" ht="13.9">
      <c r="B154" s="331"/>
      <c r="C154" s="332"/>
      <c r="D154" s="332"/>
      <c r="E154" s="332"/>
      <c r="F154" s="332"/>
      <c r="G154" s="332"/>
      <c r="H154" s="332"/>
      <c r="I154" s="332"/>
      <c r="J154" s="332"/>
      <c r="K154" s="333"/>
      <c r="L154" s="8"/>
      <c r="M154" s="8"/>
      <c r="N154" s="8"/>
      <c r="O154" s="8"/>
      <c r="P154" s="8"/>
      <c r="Q154" s="1"/>
      <c r="R154" s="1"/>
      <c r="S154" s="1"/>
      <c r="T154" s="1"/>
      <c r="U154" s="1"/>
      <c r="V154" s="8"/>
      <c r="W154" s="1"/>
      <c r="X154" s="1"/>
      <c r="Y154" s="8"/>
      <c r="Z154" s="8"/>
      <c r="AA154" s="8"/>
      <c r="AB154" s="8"/>
      <c r="AC154" s="8"/>
      <c r="AD154" s="8"/>
      <c r="AE154" s="8"/>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8"/>
      <c r="BW154" s="8"/>
      <c r="BX154" s="8"/>
      <c r="BY154" s="8"/>
      <c r="BZ154" s="8"/>
      <c r="CA154" s="8"/>
      <c r="CB154" s="1"/>
      <c r="CC154" s="8"/>
      <c r="CD154" s="1"/>
      <c r="CE154" s="8"/>
      <c r="CF154" s="1"/>
      <c r="CG154" s="8"/>
      <c r="CH154" s="1"/>
    </row>
    <row r="155" spans="2:86" s="211" customFormat="1" ht="13.9">
      <c r="B155" s="331"/>
      <c r="C155" s="332"/>
      <c r="D155" s="332"/>
      <c r="E155" s="332"/>
      <c r="F155" s="332"/>
      <c r="G155" s="332"/>
      <c r="H155" s="332"/>
      <c r="I155" s="332"/>
      <c r="J155" s="332"/>
      <c r="K155" s="333"/>
      <c r="L155" s="8"/>
      <c r="M155" s="8"/>
      <c r="N155" s="8"/>
      <c r="O155" s="8"/>
      <c r="P155" s="8"/>
      <c r="Q155" s="1"/>
      <c r="R155" s="1"/>
      <c r="S155" s="1"/>
      <c r="T155" s="1"/>
      <c r="U155" s="1"/>
      <c r="V155" s="8"/>
      <c r="W155" s="1"/>
      <c r="X155" s="1"/>
      <c r="Y155" s="8"/>
      <c r="Z155" s="8"/>
      <c r="AA155" s="8"/>
      <c r="AB155" s="8"/>
      <c r="AC155" s="8"/>
      <c r="AD155" s="8"/>
      <c r="AE155" s="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8"/>
      <c r="BW155" s="8"/>
      <c r="BX155" s="8"/>
      <c r="BY155" s="8"/>
      <c r="BZ155" s="8"/>
      <c r="CA155" s="8"/>
      <c r="CB155" s="1"/>
      <c r="CC155" s="8"/>
      <c r="CD155" s="1"/>
      <c r="CE155" s="8"/>
      <c r="CF155" s="1"/>
      <c r="CG155" s="8"/>
      <c r="CH155" s="1"/>
    </row>
    <row r="156" spans="2:86" s="211" customFormat="1" ht="13.9">
      <c r="B156" s="331"/>
      <c r="C156" s="332"/>
      <c r="D156" s="332"/>
      <c r="E156" s="332"/>
      <c r="F156" s="332"/>
      <c r="G156" s="332"/>
      <c r="H156" s="332"/>
      <c r="I156" s="332"/>
      <c r="J156" s="332"/>
      <c r="K156" s="333"/>
      <c r="L156" s="8"/>
      <c r="M156" s="8"/>
      <c r="N156" s="8"/>
      <c r="O156" s="8"/>
      <c r="P156" s="8"/>
      <c r="Q156" s="1"/>
      <c r="R156" s="1"/>
      <c r="S156" s="1"/>
      <c r="T156" s="1"/>
      <c r="U156" s="1"/>
      <c r="V156" s="8"/>
      <c r="W156" s="1"/>
      <c r="X156" s="1"/>
      <c r="Y156" s="8"/>
      <c r="Z156" s="8"/>
      <c r="AA156" s="8"/>
      <c r="AB156" s="8"/>
      <c r="AC156" s="8"/>
      <c r="AD156" s="8"/>
      <c r="AE156" s="8"/>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8"/>
      <c r="BW156" s="8"/>
      <c r="BX156" s="8"/>
      <c r="BY156" s="8"/>
      <c r="BZ156" s="8"/>
      <c r="CA156" s="8"/>
      <c r="CB156" s="1"/>
      <c r="CC156" s="8"/>
      <c r="CD156" s="1"/>
      <c r="CE156" s="8"/>
      <c r="CF156" s="1"/>
      <c r="CG156" s="8"/>
      <c r="CH156" s="1"/>
    </row>
    <row r="157" spans="2:86" s="211" customFormat="1" ht="13.9">
      <c r="B157" s="331"/>
      <c r="C157" s="332"/>
      <c r="D157" s="332"/>
      <c r="E157" s="332"/>
      <c r="F157" s="332"/>
      <c r="G157" s="332"/>
      <c r="H157" s="332"/>
      <c r="I157" s="332"/>
      <c r="J157" s="332"/>
      <c r="K157" s="333"/>
      <c r="L157" s="8"/>
      <c r="M157" s="8"/>
      <c r="N157" s="8"/>
      <c r="O157" s="8"/>
      <c r="P157" s="8"/>
      <c r="Q157" s="1"/>
      <c r="R157" s="1"/>
      <c r="S157" s="1"/>
      <c r="T157" s="1"/>
      <c r="U157" s="1"/>
      <c r="V157" s="8"/>
      <c r="W157" s="1"/>
      <c r="X157" s="1"/>
      <c r="Y157" s="8"/>
      <c r="Z157" s="8"/>
      <c r="AA157" s="8"/>
      <c r="AB157" s="8"/>
      <c r="AC157" s="8"/>
      <c r="AD157" s="8"/>
      <c r="AE157" s="8"/>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8"/>
      <c r="BW157" s="8"/>
      <c r="BX157" s="8"/>
      <c r="BY157" s="8"/>
      <c r="BZ157" s="8"/>
      <c r="CA157" s="8"/>
      <c r="CB157" s="1"/>
      <c r="CC157" s="8"/>
      <c r="CD157" s="1"/>
      <c r="CE157" s="8"/>
      <c r="CF157" s="1"/>
      <c r="CG157" s="8"/>
      <c r="CH157" s="1"/>
    </row>
    <row r="158" spans="2:86" s="211" customFormat="1" ht="13.9">
      <c r="B158" s="331"/>
      <c r="C158" s="332"/>
      <c r="D158" s="332"/>
      <c r="E158" s="332"/>
      <c r="F158" s="332"/>
      <c r="G158" s="332"/>
      <c r="H158" s="332"/>
      <c r="I158" s="332"/>
      <c r="J158" s="332"/>
      <c r="K158" s="333"/>
      <c r="L158" s="8"/>
      <c r="M158" s="8"/>
      <c r="N158" s="8"/>
      <c r="O158" s="8"/>
      <c r="P158" s="8"/>
      <c r="Q158" s="1"/>
      <c r="R158" s="1"/>
      <c r="S158" s="1"/>
      <c r="T158" s="1"/>
      <c r="U158" s="1"/>
      <c r="V158" s="8"/>
      <c r="W158" s="1"/>
      <c r="X158" s="1"/>
      <c r="Y158" s="8"/>
      <c r="Z158" s="8"/>
      <c r="AA158" s="8"/>
      <c r="AB158" s="8"/>
      <c r="AC158" s="8"/>
      <c r="AD158" s="8"/>
      <c r="AE158" s="8"/>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8"/>
      <c r="BW158" s="8"/>
      <c r="BX158" s="8"/>
      <c r="BY158" s="8"/>
      <c r="BZ158" s="8"/>
      <c r="CA158" s="8"/>
      <c r="CB158" s="1"/>
      <c r="CC158" s="8"/>
      <c r="CD158" s="1"/>
      <c r="CE158" s="8"/>
      <c r="CF158" s="1"/>
      <c r="CG158" s="8"/>
      <c r="CH158" s="1"/>
    </row>
    <row r="159" spans="2:86" s="211" customFormat="1" ht="13.9">
      <c r="B159" s="331"/>
      <c r="C159" s="332"/>
      <c r="D159" s="332"/>
      <c r="E159" s="332"/>
      <c r="F159" s="332"/>
      <c r="G159" s="332"/>
      <c r="H159" s="332"/>
      <c r="I159" s="332"/>
      <c r="J159" s="332"/>
      <c r="K159" s="333"/>
      <c r="L159" s="8"/>
      <c r="M159" s="8"/>
      <c r="N159" s="8"/>
      <c r="O159" s="8"/>
      <c r="P159" s="8"/>
      <c r="Q159" s="1"/>
      <c r="R159" s="1"/>
      <c r="S159" s="1"/>
      <c r="T159" s="1"/>
      <c r="U159" s="1"/>
      <c r="V159" s="8"/>
      <c r="W159" s="1"/>
      <c r="X159" s="1"/>
      <c r="Y159" s="8"/>
      <c r="Z159" s="8"/>
      <c r="AA159" s="8"/>
      <c r="AB159" s="8"/>
      <c r="AC159" s="8"/>
      <c r="AD159" s="8"/>
      <c r="AE159" s="8"/>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8"/>
      <c r="BW159" s="8"/>
      <c r="BX159" s="8"/>
      <c r="BY159" s="8"/>
      <c r="BZ159" s="8"/>
      <c r="CA159" s="8"/>
      <c r="CB159" s="1"/>
      <c r="CC159" s="8"/>
      <c r="CD159" s="1"/>
      <c r="CE159" s="8"/>
      <c r="CF159" s="1"/>
      <c r="CG159" s="8"/>
      <c r="CH159" s="1"/>
    </row>
    <row r="160" spans="2:86" s="211" customFormat="1" ht="13.9">
      <c r="B160" s="331"/>
      <c r="C160" s="332"/>
      <c r="D160" s="332"/>
      <c r="E160" s="332"/>
      <c r="F160" s="332"/>
      <c r="G160" s="332"/>
      <c r="H160" s="332"/>
      <c r="I160" s="332"/>
      <c r="J160" s="332"/>
      <c r="K160" s="333"/>
      <c r="L160" s="8"/>
      <c r="M160" s="8"/>
      <c r="N160" s="8"/>
      <c r="O160" s="8"/>
      <c r="P160" s="8"/>
      <c r="Q160" s="1"/>
      <c r="R160" s="1"/>
      <c r="S160" s="1"/>
      <c r="T160" s="1"/>
      <c r="U160" s="1"/>
      <c r="V160" s="8"/>
      <c r="W160" s="1"/>
      <c r="X160" s="1"/>
      <c r="Y160" s="8"/>
      <c r="Z160" s="8"/>
      <c r="AA160" s="8"/>
      <c r="AB160" s="8"/>
      <c r="AC160" s="8"/>
      <c r="AD160" s="8"/>
      <c r="AE160" s="8"/>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8"/>
      <c r="BW160" s="8"/>
      <c r="BX160" s="8"/>
      <c r="BY160" s="8"/>
      <c r="BZ160" s="8"/>
      <c r="CA160" s="8"/>
      <c r="CB160" s="1"/>
      <c r="CC160" s="8"/>
      <c r="CD160" s="1"/>
      <c r="CE160" s="8"/>
      <c r="CF160" s="1"/>
      <c r="CG160" s="8"/>
      <c r="CH160" s="1"/>
    </row>
    <row r="161" spans="2:86" s="211" customFormat="1" ht="13.9">
      <c r="B161" s="334"/>
      <c r="C161" s="335"/>
      <c r="D161" s="335"/>
      <c r="E161" s="335"/>
      <c r="F161" s="335"/>
      <c r="G161" s="335"/>
      <c r="H161" s="335"/>
      <c r="I161" s="335"/>
      <c r="J161" s="335"/>
      <c r="K161" s="336"/>
      <c r="L161" s="8"/>
      <c r="M161" s="8"/>
      <c r="N161" s="8"/>
      <c r="O161" s="8"/>
      <c r="P161" s="8"/>
      <c r="Q161" s="1"/>
      <c r="R161" s="1"/>
      <c r="S161" s="1"/>
      <c r="T161" s="1"/>
      <c r="U161" s="1"/>
      <c r="V161" s="8"/>
      <c r="W161" s="1"/>
      <c r="X161" s="1"/>
      <c r="Y161" s="8"/>
      <c r="Z161" s="8"/>
      <c r="AA161" s="8"/>
      <c r="AB161" s="8"/>
      <c r="AC161" s="8"/>
      <c r="AD161" s="8"/>
      <c r="AE161" s="8"/>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8"/>
      <c r="BW161" s="8"/>
      <c r="BX161" s="8"/>
      <c r="BY161" s="8"/>
      <c r="BZ161" s="8"/>
      <c r="CA161" s="8"/>
      <c r="CB161" s="1"/>
      <c r="CC161" s="8"/>
      <c r="CD161" s="1"/>
      <c r="CE161" s="8"/>
      <c r="CF161" s="1"/>
      <c r="CG161" s="8"/>
      <c r="CH161" s="1"/>
    </row>
    <row r="162" spans="2:86" s="211" customFormat="1" ht="13.9">
      <c r="B162" s="1"/>
      <c r="C162" s="1"/>
      <c r="D162" s="1"/>
      <c r="E162" s="1"/>
      <c r="F162" s="1"/>
      <c r="G162" s="1"/>
      <c r="H162" s="8"/>
      <c r="I162" s="8"/>
      <c r="J162" s="8"/>
      <c r="K162" s="8"/>
      <c r="L162" s="8"/>
      <c r="M162" s="8"/>
      <c r="N162" s="8"/>
      <c r="O162" s="8"/>
      <c r="P162" s="8"/>
      <c r="Q162" s="1"/>
      <c r="R162" s="1"/>
      <c r="S162" s="1"/>
      <c r="T162" s="1"/>
      <c r="U162" s="1"/>
      <c r="V162" s="8"/>
      <c r="W162" s="1"/>
      <c r="X162" s="1"/>
      <c r="Y162" s="8"/>
      <c r="Z162" s="8"/>
      <c r="AA162" s="8"/>
      <c r="AB162" s="8"/>
      <c r="AC162" s="8"/>
      <c r="AD162" s="8"/>
      <c r="AE162" s="8"/>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8"/>
      <c r="BW162" s="8"/>
      <c r="BX162" s="8"/>
      <c r="BY162" s="8"/>
      <c r="BZ162" s="8"/>
      <c r="CA162" s="8"/>
      <c r="CB162" s="1"/>
      <c r="CC162" s="8"/>
      <c r="CD162" s="1"/>
      <c r="CE162" s="8"/>
      <c r="CF162" s="1"/>
      <c r="CG162" s="8"/>
      <c r="CH162" s="1"/>
    </row>
    <row r="163" spans="2:86" s="211" customFormat="1" ht="13.9">
      <c r="B163" s="1"/>
      <c r="C163" s="1"/>
      <c r="D163" s="1"/>
      <c r="E163" s="1"/>
      <c r="F163" s="1"/>
      <c r="G163" s="1"/>
      <c r="H163" s="8"/>
      <c r="I163" s="8"/>
      <c r="J163" s="8"/>
      <c r="K163" s="8"/>
      <c r="L163" s="8"/>
      <c r="M163" s="8"/>
      <c r="N163" s="8"/>
      <c r="O163" s="8"/>
      <c r="P163" s="8"/>
      <c r="Q163" s="1"/>
      <c r="R163" s="1"/>
      <c r="S163" s="1"/>
      <c r="T163" s="1"/>
      <c r="U163" s="1"/>
      <c r="V163" s="8"/>
      <c r="W163" s="1"/>
      <c r="X163" s="1"/>
      <c r="Y163" s="8"/>
      <c r="Z163" s="8"/>
      <c r="AA163" s="8"/>
      <c r="AB163" s="8"/>
      <c r="AC163" s="8"/>
      <c r="AD163" s="8"/>
      <c r="AE163" s="8"/>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8"/>
      <c r="BW163" s="8"/>
      <c r="BX163" s="8"/>
      <c r="BY163" s="8"/>
      <c r="BZ163" s="8"/>
      <c r="CA163" s="8"/>
      <c r="CB163" s="1"/>
      <c r="CC163" s="8"/>
      <c r="CD163" s="1"/>
      <c r="CE163" s="8"/>
      <c r="CF163" s="1"/>
      <c r="CG163" s="8"/>
      <c r="CH163" s="1"/>
    </row>
    <row r="164" spans="2:86" s="211" customFormat="1" ht="13.9" hidden="1">
      <c r="B164" s="1"/>
      <c r="C164" s="1"/>
      <c r="D164" s="1"/>
      <c r="E164" s="1"/>
      <c r="F164" s="1"/>
      <c r="G164" s="1"/>
      <c r="H164" s="8"/>
      <c r="I164" s="8"/>
      <c r="J164" s="8"/>
      <c r="K164" s="8"/>
      <c r="L164" s="8"/>
      <c r="M164" s="8"/>
      <c r="N164" s="8"/>
      <c r="O164" s="8"/>
      <c r="P164" s="8"/>
      <c r="Q164" s="1"/>
      <c r="R164" s="1"/>
      <c r="S164" s="1"/>
      <c r="T164" s="1"/>
      <c r="U164" s="1"/>
      <c r="V164" s="8"/>
      <c r="W164" s="1"/>
      <c r="X164" s="1"/>
      <c r="Y164" s="8"/>
      <c r="Z164" s="8"/>
      <c r="AA164" s="8"/>
      <c r="AB164" s="8"/>
      <c r="AC164" s="8"/>
      <c r="AD164" s="8"/>
      <c r="AE164" s="8"/>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8"/>
      <c r="BW164" s="8"/>
      <c r="BX164" s="8"/>
      <c r="BY164" s="8"/>
      <c r="BZ164" s="8"/>
      <c r="CA164" s="8"/>
      <c r="CB164" s="1"/>
      <c r="CC164" s="8"/>
      <c r="CD164" s="1"/>
      <c r="CE164" s="8"/>
      <c r="CF164" s="1"/>
      <c r="CG164" s="8"/>
      <c r="CH164" s="1"/>
    </row>
    <row r="165" spans="2:86" s="211" customFormat="1" ht="13.9" hidden="1">
      <c r="B165" s="1"/>
      <c r="C165" s="1"/>
      <c r="D165" s="1"/>
      <c r="E165" s="1"/>
      <c r="F165" s="1"/>
      <c r="G165" s="1"/>
      <c r="H165" s="8"/>
      <c r="I165" s="8"/>
      <c r="J165" s="8"/>
      <c r="K165" s="8"/>
      <c r="L165" s="8"/>
      <c r="M165" s="8"/>
      <c r="N165" s="8"/>
      <c r="O165" s="8"/>
      <c r="P165" s="8"/>
      <c r="Q165" s="1"/>
      <c r="R165" s="1"/>
      <c r="S165" s="1"/>
      <c r="T165" s="1"/>
      <c r="U165" s="1"/>
      <c r="V165" s="8"/>
      <c r="W165" s="1"/>
      <c r="X165" s="1"/>
      <c r="Y165" s="8"/>
      <c r="Z165" s="8"/>
      <c r="AA165" s="8"/>
      <c r="AB165" s="8"/>
      <c r="AC165" s="8"/>
      <c r="AD165" s="8"/>
      <c r="AE165" s="8"/>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8"/>
      <c r="BW165" s="8"/>
      <c r="BX165" s="8"/>
      <c r="BY165" s="8"/>
      <c r="BZ165" s="8"/>
      <c r="CA165" s="8"/>
      <c r="CB165" s="1"/>
      <c r="CC165" s="8"/>
      <c r="CD165" s="1"/>
      <c r="CE165" s="8"/>
      <c r="CF165" s="1"/>
      <c r="CG165" s="8"/>
      <c r="CH165" s="1"/>
    </row>
    <row r="166" spans="2:86" s="211" customFormat="1" ht="13.9" hidden="1">
      <c r="B166" s="1"/>
      <c r="C166" s="1"/>
      <c r="D166" s="1"/>
      <c r="E166" s="1"/>
      <c r="F166" s="1"/>
      <c r="G166" s="1"/>
      <c r="H166" s="8"/>
      <c r="I166" s="8"/>
      <c r="J166" s="8"/>
      <c r="K166" s="8"/>
      <c r="L166" s="8"/>
      <c r="M166" s="8"/>
      <c r="N166" s="8"/>
      <c r="O166" s="8"/>
      <c r="P166" s="8"/>
      <c r="Q166" s="1"/>
      <c r="R166" s="1"/>
      <c r="S166" s="1"/>
      <c r="T166" s="1"/>
      <c r="U166" s="1"/>
      <c r="V166" s="8"/>
      <c r="W166" s="1"/>
      <c r="X166" s="1"/>
      <c r="Y166" s="8"/>
      <c r="Z166" s="8"/>
      <c r="AA166" s="8"/>
      <c r="AB166" s="8"/>
      <c r="AC166" s="8"/>
      <c r="AD166" s="8"/>
      <c r="AE166" s="8"/>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8"/>
      <c r="BW166" s="8"/>
      <c r="BX166" s="8"/>
      <c r="BY166" s="8"/>
      <c r="BZ166" s="8"/>
      <c r="CA166" s="8"/>
      <c r="CB166" s="1"/>
      <c r="CC166" s="8"/>
      <c r="CD166" s="1"/>
      <c r="CE166" s="8"/>
      <c r="CF166" s="1"/>
      <c r="CG166" s="8"/>
      <c r="CH166" s="1"/>
    </row>
    <row r="167" spans="2:86" s="211" customFormat="1" ht="13.9" hidden="1">
      <c r="B167" s="1"/>
      <c r="C167" s="1"/>
      <c r="D167" s="1"/>
      <c r="E167" s="1"/>
      <c r="F167" s="1"/>
      <c r="G167" s="1"/>
      <c r="H167" s="8"/>
      <c r="I167" s="8"/>
      <c r="J167" s="8"/>
      <c r="K167" s="8"/>
      <c r="L167" s="8"/>
      <c r="M167" s="8"/>
      <c r="N167" s="8"/>
      <c r="O167" s="8"/>
      <c r="P167" s="8"/>
      <c r="Q167" s="1"/>
      <c r="R167" s="1"/>
      <c r="S167" s="1"/>
      <c r="T167" s="1"/>
      <c r="U167" s="1"/>
      <c r="V167" s="8"/>
      <c r="W167" s="1"/>
      <c r="X167" s="1"/>
      <c r="Y167" s="8"/>
      <c r="Z167" s="8"/>
      <c r="AA167" s="8"/>
      <c r="AB167" s="8"/>
      <c r="AC167" s="8"/>
      <c r="AD167" s="8"/>
      <c r="AE167" s="8"/>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8"/>
      <c r="BW167" s="8"/>
      <c r="BX167" s="8"/>
      <c r="BY167" s="8"/>
      <c r="BZ167" s="8"/>
      <c r="CA167" s="8"/>
      <c r="CB167" s="1"/>
      <c r="CC167" s="8"/>
      <c r="CD167" s="1"/>
      <c r="CE167" s="8"/>
      <c r="CF167" s="1"/>
      <c r="CG167" s="8"/>
      <c r="CH167" s="1"/>
    </row>
    <row r="168" spans="2:86" s="211" customFormat="1" ht="13.9" hidden="1">
      <c r="B168" s="1"/>
      <c r="C168" s="1"/>
      <c r="D168" s="1"/>
      <c r="E168" s="1"/>
      <c r="F168" s="1"/>
      <c r="G168" s="1"/>
      <c r="H168" s="8"/>
      <c r="I168" s="8"/>
      <c r="J168" s="8"/>
      <c r="K168" s="8"/>
      <c r="L168" s="8"/>
      <c r="M168" s="8"/>
      <c r="N168" s="8"/>
      <c r="O168" s="8"/>
      <c r="P168" s="8"/>
      <c r="Q168" s="1"/>
      <c r="R168" s="1"/>
      <c r="S168" s="1"/>
      <c r="T168" s="1"/>
      <c r="U168" s="1"/>
      <c r="V168" s="8"/>
      <c r="W168" s="1"/>
      <c r="X168" s="1"/>
      <c r="Y168" s="8"/>
      <c r="Z168" s="8"/>
      <c r="AA168" s="8"/>
      <c r="AB168" s="8"/>
      <c r="AC168" s="8"/>
      <c r="AD168" s="8"/>
      <c r="AE168" s="8"/>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8"/>
      <c r="BW168" s="8"/>
      <c r="BX168" s="8"/>
      <c r="BY168" s="8"/>
      <c r="BZ168" s="8"/>
      <c r="CA168" s="8"/>
      <c r="CB168" s="1"/>
      <c r="CC168" s="8"/>
      <c r="CD168" s="1"/>
      <c r="CE168" s="8"/>
      <c r="CF168" s="1"/>
      <c r="CG168" s="8"/>
      <c r="CH168" s="1"/>
    </row>
    <row r="169" spans="2:86" s="211" customFormat="1" ht="13.9" hidden="1">
      <c r="B169" s="1"/>
      <c r="C169" s="1"/>
      <c r="D169" s="1"/>
      <c r="E169" s="1"/>
      <c r="F169" s="1"/>
      <c r="G169" s="1"/>
      <c r="H169" s="8"/>
      <c r="I169" s="8"/>
      <c r="J169" s="8"/>
      <c r="K169" s="8"/>
      <c r="L169" s="8"/>
      <c r="M169" s="8"/>
      <c r="N169" s="8"/>
      <c r="O169" s="8"/>
      <c r="P169" s="8"/>
      <c r="Q169" s="1"/>
      <c r="R169" s="1"/>
      <c r="S169" s="1"/>
      <c r="T169" s="1"/>
      <c r="U169" s="1"/>
      <c r="V169" s="8"/>
      <c r="W169" s="1"/>
      <c r="X169" s="1"/>
      <c r="Y169" s="8"/>
      <c r="Z169" s="8"/>
      <c r="AA169" s="8"/>
      <c r="AB169" s="8"/>
      <c r="AC169" s="8"/>
      <c r="AD169" s="8"/>
      <c r="AE169" s="8"/>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8"/>
      <c r="BW169" s="8"/>
      <c r="BX169" s="8"/>
      <c r="BY169" s="8"/>
      <c r="BZ169" s="8"/>
      <c r="CA169" s="8"/>
      <c r="CB169" s="1"/>
      <c r="CC169" s="8"/>
      <c r="CD169" s="1"/>
      <c r="CE169" s="8"/>
      <c r="CF169" s="1"/>
      <c r="CG169" s="8"/>
      <c r="CH169" s="1"/>
    </row>
    <row r="170" spans="2:86" s="211" customFormat="1" ht="13.9" hidden="1">
      <c r="B170" s="1"/>
      <c r="C170" s="1"/>
      <c r="D170" s="1"/>
      <c r="E170" s="1"/>
      <c r="F170" s="1"/>
      <c r="G170" s="1"/>
      <c r="H170" s="8"/>
      <c r="I170" s="8"/>
      <c r="J170" s="8"/>
      <c r="K170" s="8"/>
      <c r="L170" s="8"/>
      <c r="M170" s="8"/>
      <c r="N170" s="8"/>
      <c r="O170" s="8"/>
      <c r="P170" s="8"/>
      <c r="Q170" s="1"/>
      <c r="R170" s="1"/>
      <c r="S170" s="1"/>
      <c r="T170" s="1"/>
      <c r="U170" s="1"/>
      <c r="V170" s="8"/>
      <c r="W170" s="1"/>
      <c r="X170" s="1"/>
      <c r="Y170" s="8"/>
      <c r="Z170" s="8"/>
      <c r="AA170" s="8"/>
      <c r="AB170" s="8"/>
      <c r="AC170" s="8"/>
      <c r="AD170" s="8"/>
      <c r="AE170" s="8"/>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8"/>
      <c r="BW170" s="8"/>
      <c r="BX170" s="8"/>
      <c r="BY170" s="8"/>
      <c r="BZ170" s="8"/>
      <c r="CA170" s="8"/>
      <c r="CB170" s="1"/>
      <c r="CC170" s="8"/>
      <c r="CD170" s="1"/>
      <c r="CE170" s="8"/>
      <c r="CF170" s="1"/>
      <c r="CG170" s="8"/>
      <c r="CH170" s="1"/>
    </row>
    <row r="171" spans="2:86" s="211" customFormat="1" ht="13.9" hidden="1">
      <c r="B171" s="1"/>
      <c r="C171" s="1"/>
      <c r="D171" s="1"/>
      <c r="E171" s="1"/>
      <c r="F171" s="1"/>
      <c r="G171" s="1"/>
      <c r="H171" s="8"/>
      <c r="I171" s="8"/>
      <c r="J171" s="8"/>
      <c r="K171" s="8"/>
      <c r="L171" s="8"/>
      <c r="M171" s="8"/>
      <c r="N171" s="8"/>
      <c r="O171" s="8"/>
      <c r="P171" s="8"/>
      <c r="Q171" s="1"/>
      <c r="R171" s="1"/>
      <c r="S171" s="1"/>
      <c r="T171" s="1"/>
      <c r="U171" s="1"/>
      <c r="V171" s="8"/>
      <c r="W171" s="1"/>
      <c r="X171" s="1"/>
      <c r="Y171" s="8"/>
      <c r="Z171" s="8"/>
      <c r="AA171" s="8"/>
      <c r="AB171" s="8"/>
      <c r="AC171" s="8"/>
      <c r="AD171" s="8"/>
      <c r="AE171" s="8"/>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8"/>
      <c r="BW171" s="8"/>
      <c r="BX171" s="8"/>
      <c r="BY171" s="8"/>
      <c r="BZ171" s="8"/>
      <c r="CA171" s="8"/>
      <c r="CB171" s="1"/>
      <c r="CC171" s="8"/>
      <c r="CD171" s="1"/>
      <c r="CE171" s="8"/>
      <c r="CF171" s="1"/>
      <c r="CG171" s="8"/>
      <c r="CH171" s="1"/>
    </row>
    <row r="172" spans="2:86" s="211" customFormat="1" ht="13.9" hidden="1">
      <c r="B172" s="1"/>
      <c r="C172" s="1"/>
      <c r="D172" s="1"/>
      <c r="E172" s="1"/>
      <c r="F172" s="1"/>
      <c r="G172" s="1"/>
      <c r="H172" s="8"/>
      <c r="I172" s="8"/>
      <c r="J172" s="8"/>
      <c r="K172" s="8"/>
      <c r="L172" s="8"/>
      <c r="M172" s="8"/>
      <c r="N172" s="8"/>
      <c r="O172" s="8"/>
      <c r="P172" s="8"/>
      <c r="Q172" s="1"/>
      <c r="R172" s="1"/>
      <c r="S172" s="1"/>
      <c r="T172" s="1"/>
      <c r="U172" s="1"/>
      <c r="V172" s="8"/>
      <c r="W172" s="1"/>
      <c r="X172" s="1"/>
      <c r="Y172" s="8"/>
      <c r="Z172" s="8"/>
      <c r="AA172" s="8"/>
      <c r="AB172" s="8"/>
      <c r="AC172" s="8"/>
      <c r="AD172" s="8"/>
      <c r="AE172" s="8"/>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8"/>
      <c r="BW172" s="8"/>
      <c r="BX172" s="8"/>
      <c r="BY172" s="8"/>
      <c r="BZ172" s="8"/>
      <c r="CA172" s="8"/>
      <c r="CB172" s="1"/>
      <c r="CC172" s="8"/>
      <c r="CD172" s="1"/>
      <c r="CE172" s="8"/>
      <c r="CF172" s="1"/>
      <c r="CG172" s="8"/>
      <c r="CH172" s="1"/>
    </row>
    <row r="173" spans="2:86" s="211" customFormat="1" ht="13.9" hidden="1">
      <c r="B173" s="1"/>
      <c r="C173" s="1"/>
      <c r="D173" s="1"/>
      <c r="E173" s="1"/>
      <c r="F173" s="1"/>
      <c r="G173" s="1"/>
      <c r="H173" s="8"/>
      <c r="I173" s="8"/>
      <c r="J173" s="8"/>
      <c r="K173" s="8"/>
      <c r="L173" s="8"/>
      <c r="M173" s="8"/>
      <c r="N173" s="8"/>
      <c r="O173" s="8"/>
      <c r="P173" s="8"/>
      <c r="Q173" s="1"/>
      <c r="R173" s="1"/>
      <c r="S173" s="1"/>
      <c r="T173" s="1"/>
      <c r="U173" s="1"/>
      <c r="V173" s="8"/>
      <c r="W173" s="1"/>
      <c r="X173" s="1"/>
      <c r="Y173" s="8"/>
      <c r="Z173" s="8"/>
      <c r="AA173" s="8"/>
      <c r="AB173" s="8"/>
      <c r="AC173" s="8"/>
      <c r="AD173" s="8"/>
      <c r="AE173" s="8"/>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8"/>
      <c r="BW173" s="8"/>
      <c r="BX173" s="8"/>
      <c r="BY173" s="8"/>
      <c r="BZ173" s="8"/>
      <c r="CA173" s="8"/>
      <c r="CB173" s="1"/>
      <c r="CC173" s="8"/>
      <c r="CD173" s="1"/>
      <c r="CE173" s="8"/>
      <c r="CF173" s="1"/>
      <c r="CG173" s="8"/>
      <c r="CH173" s="1"/>
    </row>
    <row r="174" spans="2:86" s="211" customFormat="1" ht="13.9" hidden="1">
      <c r="B174" s="1"/>
      <c r="C174" s="1"/>
      <c r="D174" s="1"/>
      <c r="E174" s="1"/>
      <c r="F174" s="1"/>
      <c r="G174" s="1"/>
      <c r="H174" s="8"/>
      <c r="I174" s="8"/>
      <c r="J174" s="8"/>
      <c r="K174" s="8"/>
      <c r="L174" s="8"/>
      <c r="M174" s="8"/>
      <c r="N174" s="8"/>
      <c r="O174" s="8"/>
      <c r="P174" s="8"/>
      <c r="Q174" s="1"/>
      <c r="R174" s="1"/>
      <c r="S174" s="1"/>
      <c r="T174" s="1"/>
      <c r="U174" s="1"/>
      <c r="V174" s="8"/>
      <c r="W174" s="1"/>
      <c r="X174" s="1"/>
      <c r="Y174" s="8"/>
      <c r="Z174" s="8"/>
      <c r="AA174" s="8"/>
      <c r="AB174" s="8"/>
      <c r="AC174" s="8"/>
      <c r="AD174" s="8"/>
      <c r="AE174" s="8"/>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8"/>
      <c r="BW174" s="8"/>
      <c r="BX174" s="8"/>
      <c r="BY174" s="8"/>
      <c r="BZ174" s="8"/>
      <c r="CA174" s="8"/>
      <c r="CB174" s="1"/>
      <c r="CC174" s="8"/>
      <c r="CD174" s="1"/>
      <c r="CE174" s="8"/>
      <c r="CF174" s="1"/>
      <c r="CG174" s="8"/>
      <c r="CH174" s="1"/>
    </row>
    <row r="175" spans="2:86" s="211" customFormat="1" ht="13.9" hidden="1">
      <c r="B175" s="1"/>
      <c r="C175" s="1"/>
      <c r="D175" s="1"/>
      <c r="E175" s="1"/>
      <c r="F175" s="1"/>
      <c r="G175" s="1"/>
      <c r="H175" s="8"/>
      <c r="I175" s="8"/>
      <c r="J175" s="8"/>
      <c r="K175" s="8"/>
      <c r="L175" s="8"/>
      <c r="M175" s="8"/>
      <c r="N175" s="8"/>
      <c r="O175" s="8"/>
      <c r="P175" s="8"/>
      <c r="Q175" s="1"/>
      <c r="R175" s="1"/>
      <c r="S175" s="1"/>
      <c r="T175" s="1"/>
      <c r="U175" s="1"/>
      <c r="V175" s="8"/>
      <c r="W175" s="1"/>
      <c r="X175" s="1"/>
      <c r="Y175" s="8"/>
      <c r="Z175" s="8"/>
      <c r="AA175" s="8"/>
      <c r="AB175" s="8"/>
      <c r="AC175" s="8"/>
      <c r="AD175" s="8"/>
      <c r="AE175" s="8"/>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8"/>
      <c r="BW175" s="8"/>
      <c r="BX175" s="8"/>
      <c r="BY175" s="8"/>
      <c r="BZ175" s="8"/>
      <c r="CA175" s="8"/>
      <c r="CB175" s="1"/>
      <c r="CC175" s="8"/>
      <c r="CD175" s="1"/>
      <c r="CE175" s="8"/>
      <c r="CF175" s="1"/>
      <c r="CG175" s="8"/>
      <c r="CH175" s="1"/>
    </row>
    <row r="176" spans="2:86" s="211" customFormat="1" ht="13.9" hidden="1">
      <c r="B176" s="1"/>
      <c r="C176" s="1"/>
      <c r="D176" s="1"/>
      <c r="E176" s="1"/>
      <c r="F176" s="1"/>
      <c r="G176" s="1"/>
      <c r="H176" s="8"/>
      <c r="I176" s="8"/>
      <c r="J176" s="8"/>
      <c r="K176" s="8"/>
      <c r="L176" s="8"/>
      <c r="M176" s="8"/>
      <c r="N176" s="8"/>
      <c r="O176" s="8"/>
      <c r="P176" s="8"/>
      <c r="Q176" s="1"/>
      <c r="R176" s="1"/>
      <c r="S176" s="1"/>
      <c r="T176" s="1"/>
      <c r="U176" s="1"/>
      <c r="V176" s="8"/>
      <c r="W176" s="1"/>
      <c r="X176" s="1"/>
      <c r="Y176" s="8"/>
      <c r="Z176" s="8"/>
      <c r="AA176" s="8"/>
      <c r="AB176" s="8"/>
      <c r="AC176" s="8"/>
      <c r="AD176" s="8"/>
      <c r="AE176" s="8"/>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8"/>
      <c r="BW176" s="8"/>
      <c r="BX176" s="8"/>
      <c r="BY176" s="8"/>
      <c r="BZ176" s="8"/>
      <c r="CA176" s="8"/>
      <c r="CB176" s="1"/>
      <c r="CC176" s="8"/>
      <c r="CD176" s="1"/>
      <c r="CE176" s="8"/>
      <c r="CF176" s="1"/>
      <c r="CG176" s="8"/>
      <c r="CH176" s="1"/>
    </row>
    <row r="177" spans="17:86" s="211" customFormat="1" ht="13.9" hidden="1">
      <c r="Q177" s="1"/>
      <c r="R177" s="1"/>
      <c r="S177" s="1"/>
      <c r="T177" s="1"/>
      <c r="U177" s="1"/>
      <c r="V177" s="8"/>
      <c r="W177" s="1"/>
      <c r="X177" s="1"/>
      <c r="Y177" s="8"/>
      <c r="Z177" s="8"/>
      <c r="AA177" s="8"/>
      <c r="AB177" s="8"/>
      <c r="AC177" s="8"/>
      <c r="AD177" s="8"/>
      <c r="AE177" s="8"/>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8"/>
      <c r="BW177" s="8"/>
      <c r="BX177" s="8"/>
      <c r="BY177" s="8"/>
      <c r="BZ177" s="8"/>
      <c r="CA177" s="8"/>
      <c r="CB177" s="1"/>
      <c r="CC177" s="8"/>
      <c r="CD177" s="1"/>
      <c r="CE177" s="8"/>
      <c r="CF177" s="1"/>
      <c r="CG177" s="8"/>
      <c r="CH177" s="1"/>
    </row>
    <row r="178" spans="17:86" s="211" customFormat="1" ht="13.9" hidden="1">
      <c r="Q178" s="1"/>
      <c r="R178" s="1"/>
      <c r="S178" s="1"/>
      <c r="T178" s="1"/>
      <c r="U178" s="1"/>
      <c r="V178" s="8"/>
      <c r="W178" s="1"/>
      <c r="X178" s="1"/>
      <c r="Y178" s="8"/>
      <c r="Z178" s="8"/>
      <c r="AA178" s="8"/>
      <c r="AB178" s="8"/>
      <c r="AC178" s="8"/>
      <c r="AD178" s="8"/>
      <c r="AE178" s="8"/>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8"/>
      <c r="BW178" s="8"/>
      <c r="BX178" s="8"/>
      <c r="BY178" s="8"/>
      <c r="BZ178" s="8"/>
      <c r="CA178" s="8"/>
      <c r="CB178" s="1"/>
      <c r="CC178" s="8"/>
      <c r="CD178" s="1"/>
      <c r="CE178" s="8"/>
      <c r="CF178" s="1"/>
      <c r="CG178" s="8"/>
      <c r="CH178" s="1"/>
    </row>
    <row r="179" spans="17:86" s="211" customFormat="1" ht="13.9" hidden="1">
      <c r="Q179" s="1"/>
      <c r="R179" s="1"/>
      <c r="S179" s="1"/>
      <c r="T179" s="1"/>
      <c r="U179" s="1"/>
      <c r="V179" s="8"/>
      <c r="W179" s="1"/>
      <c r="X179" s="1"/>
      <c r="Y179" s="8"/>
      <c r="Z179" s="8"/>
      <c r="AA179" s="8"/>
      <c r="AB179" s="8"/>
      <c r="AC179" s="8"/>
      <c r="AD179" s="8"/>
      <c r="AE179" s="8"/>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8"/>
      <c r="BW179" s="8"/>
      <c r="BX179" s="8"/>
      <c r="BY179" s="8"/>
      <c r="BZ179" s="8"/>
      <c r="CA179" s="8"/>
      <c r="CB179" s="1"/>
      <c r="CC179" s="8"/>
      <c r="CD179" s="1"/>
      <c r="CE179" s="8"/>
      <c r="CF179" s="1"/>
      <c r="CG179" s="8"/>
      <c r="CH179" s="1"/>
    </row>
    <row r="180" spans="17:86" ht="12.75" customHeight="1">
      <c r="Q180" s="1"/>
      <c r="R180" s="1"/>
      <c r="S180" s="1"/>
      <c r="T180" s="1"/>
      <c r="U180" s="1"/>
      <c r="V180" s="8"/>
      <c r="W180" s="1"/>
      <c r="X180" s="1"/>
      <c r="Y180" s="8"/>
      <c r="Z180" s="8"/>
      <c r="AA180" s="8"/>
      <c r="AB180" s="8"/>
      <c r="AC180" s="8"/>
      <c r="AD180" s="8"/>
      <c r="AE180" s="8"/>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8"/>
      <c r="BH180" s="8"/>
      <c r="BI180" s="8"/>
      <c r="BJ180" s="8"/>
      <c r="BK180" s="8"/>
      <c r="BL180" s="8"/>
      <c r="BM180" s="8"/>
      <c r="BN180" s="8"/>
      <c r="BO180" s="8"/>
      <c r="BP180" s="8"/>
      <c r="BQ180" s="8"/>
      <c r="BR180" s="8"/>
      <c r="BS180" s="8"/>
      <c r="BT180" s="8"/>
      <c r="BU180" s="8"/>
      <c r="BV180" s="8"/>
      <c r="BW180" s="8"/>
      <c r="BX180" s="8"/>
      <c r="BY180" s="8"/>
      <c r="BZ180" s="8"/>
      <c r="CA180" s="8"/>
      <c r="CB180" s="1"/>
      <c r="CC180" s="8"/>
      <c r="CD180" s="1"/>
      <c r="CE180" s="8"/>
      <c r="CF180" s="1"/>
      <c r="CG180" s="8"/>
      <c r="CH180" s="1"/>
    </row>
    <row r="181" spans="17:86" ht="12.75" customHeight="1">
      <c r="Q181" s="1"/>
      <c r="R181" s="1"/>
      <c r="S181" s="1"/>
      <c r="T181" s="1"/>
      <c r="U181" s="1"/>
      <c r="V181" s="8"/>
      <c r="W181" s="1"/>
      <c r="X181" s="1"/>
      <c r="Y181" s="8"/>
      <c r="Z181" s="8"/>
      <c r="AA181" s="8"/>
      <c r="AB181" s="8"/>
      <c r="AC181" s="8"/>
      <c r="AD181" s="8"/>
      <c r="AE181" s="8"/>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8"/>
      <c r="BH181" s="8"/>
      <c r="BI181" s="8"/>
      <c r="BJ181" s="8"/>
      <c r="BK181" s="8"/>
      <c r="BL181" s="8"/>
      <c r="BM181" s="8"/>
      <c r="BN181" s="8"/>
      <c r="BO181" s="8"/>
      <c r="BP181" s="8"/>
      <c r="BQ181" s="8"/>
      <c r="BR181" s="8"/>
      <c r="BS181" s="8"/>
      <c r="BT181" s="8"/>
      <c r="BU181" s="8"/>
      <c r="BV181" s="8"/>
      <c r="BW181" s="8"/>
      <c r="BX181" s="8"/>
      <c r="BY181" s="8"/>
      <c r="BZ181" s="8"/>
      <c r="CA181" s="8"/>
      <c r="CB181" s="1"/>
      <c r="CC181" s="8"/>
      <c r="CD181" s="1"/>
      <c r="CE181" s="8"/>
      <c r="CF181" s="1"/>
      <c r="CG181" s="8"/>
      <c r="CH181" s="1"/>
    </row>
    <row r="182" spans="17:86" ht="12.75" customHeight="1">
      <c r="Q182" s="1"/>
      <c r="R182" s="1"/>
      <c r="S182" s="1"/>
      <c r="T182" s="1"/>
      <c r="U182" s="1"/>
      <c r="V182" s="8"/>
      <c r="W182" s="1"/>
      <c r="X182" s="1"/>
      <c r="Y182" s="8"/>
      <c r="Z182" s="8"/>
      <c r="AA182" s="8"/>
      <c r="AB182" s="8"/>
      <c r="AC182" s="8"/>
      <c r="AD182" s="8"/>
      <c r="AE182" s="8"/>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8"/>
      <c r="BH182" s="8"/>
      <c r="BI182" s="8"/>
      <c r="BJ182" s="8"/>
      <c r="BK182" s="8"/>
      <c r="BL182" s="8"/>
      <c r="BM182" s="8"/>
      <c r="BN182" s="8"/>
      <c r="BO182" s="8"/>
      <c r="BP182" s="8"/>
      <c r="BQ182" s="8"/>
      <c r="BR182" s="8"/>
      <c r="BS182" s="8"/>
      <c r="BT182" s="8"/>
      <c r="BU182" s="8"/>
      <c r="BV182" s="8"/>
      <c r="BW182" s="8"/>
      <c r="BX182" s="8"/>
      <c r="BY182" s="8"/>
      <c r="BZ182" s="8"/>
      <c r="CA182" s="8"/>
      <c r="CB182" s="1"/>
      <c r="CC182" s="8"/>
      <c r="CD182" s="1"/>
      <c r="CE182" s="8"/>
      <c r="CF182" s="1"/>
      <c r="CG182" s="8"/>
      <c r="CH182" s="1"/>
    </row>
    <row r="183" spans="17:86" ht="12.75" customHeight="1">
      <c r="Q183" s="1"/>
      <c r="R183" s="1"/>
      <c r="S183" s="1"/>
      <c r="T183" s="1"/>
      <c r="U183" s="1"/>
      <c r="V183" s="8"/>
      <c r="W183" s="1"/>
      <c r="X183" s="1"/>
      <c r="Y183" s="8"/>
      <c r="Z183" s="8"/>
      <c r="AA183" s="8"/>
      <c r="AB183" s="8"/>
      <c r="AC183" s="8"/>
      <c r="AD183" s="8"/>
      <c r="AE183" s="8"/>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8"/>
      <c r="BH183" s="8"/>
      <c r="BI183" s="8"/>
      <c r="BJ183" s="8"/>
      <c r="BK183" s="8"/>
      <c r="BL183" s="8"/>
      <c r="BM183" s="8"/>
      <c r="BN183" s="8"/>
      <c r="BO183" s="8"/>
      <c r="BP183" s="8"/>
      <c r="BQ183" s="8"/>
      <c r="BR183" s="8"/>
      <c r="BS183" s="8"/>
      <c r="BT183" s="8"/>
      <c r="BU183" s="8"/>
      <c r="BV183" s="8"/>
      <c r="BW183" s="8"/>
      <c r="BX183" s="8"/>
      <c r="BY183" s="8"/>
      <c r="BZ183" s="8"/>
      <c r="CA183" s="8"/>
      <c r="CB183" s="1"/>
      <c r="CC183" s="8"/>
      <c r="CD183" s="1"/>
      <c r="CE183" s="8"/>
      <c r="CF183" s="1"/>
      <c r="CG183" s="8"/>
      <c r="CH183" s="1"/>
    </row>
    <row r="184" spans="17:86" ht="12.75" customHeight="1">
      <c r="Q184" s="1"/>
      <c r="R184" s="1"/>
      <c r="S184" s="1"/>
      <c r="T184" s="1"/>
      <c r="U184" s="1"/>
      <c r="V184" s="8"/>
      <c r="W184" s="1"/>
      <c r="X184" s="1"/>
      <c r="Y184" s="8"/>
      <c r="Z184" s="8"/>
      <c r="AA184" s="8"/>
      <c r="AB184" s="8"/>
      <c r="AC184" s="8"/>
      <c r="AD184" s="8"/>
      <c r="AE184" s="8"/>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8"/>
      <c r="BH184" s="8"/>
      <c r="BI184" s="8"/>
      <c r="BJ184" s="8"/>
      <c r="BK184" s="8"/>
      <c r="BL184" s="8"/>
      <c r="BM184" s="8"/>
      <c r="BN184" s="8"/>
      <c r="BO184" s="8"/>
      <c r="BP184" s="8"/>
      <c r="BQ184" s="8"/>
      <c r="BR184" s="8"/>
      <c r="BS184" s="8"/>
      <c r="BT184" s="8"/>
      <c r="BU184" s="8"/>
      <c r="BV184" s="8"/>
      <c r="BW184" s="8"/>
      <c r="BX184" s="8"/>
      <c r="BY184" s="8"/>
      <c r="BZ184" s="8"/>
      <c r="CA184" s="8"/>
      <c r="CB184" s="1"/>
      <c r="CC184" s="8"/>
      <c r="CD184" s="1"/>
      <c r="CE184" s="8"/>
      <c r="CF184" s="1"/>
      <c r="CG184" s="8"/>
      <c r="CH184" s="1"/>
    </row>
    <row r="185" spans="17:86" ht="12.75" customHeight="1">
      <c r="Q185" s="1"/>
      <c r="R185" s="1"/>
      <c r="S185" s="1"/>
      <c r="T185" s="1"/>
      <c r="U185" s="1"/>
      <c r="V185" s="8"/>
      <c r="W185" s="1"/>
      <c r="X185" s="1"/>
      <c r="Y185" s="8"/>
      <c r="Z185" s="8"/>
      <c r="AA185" s="8"/>
      <c r="AB185" s="8"/>
      <c r="AC185" s="8"/>
      <c r="AD185" s="8"/>
      <c r="AE185" s="8"/>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8"/>
      <c r="BH185" s="8"/>
      <c r="BI185" s="8"/>
      <c r="BJ185" s="8"/>
      <c r="BK185" s="8"/>
      <c r="BL185" s="8"/>
      <c r="BM185" s="8"/>
      <c r="BN185" s="8"/>
      <c r="BO185" s="8"/>
      <c r="BP185" s="8"/>
      <c r="BQ185" s="8"/>
      <c r="BR185" s="8"/>
      <c r="BS185" s="8"/>
      <c r="BT185" s="8"/>
      <c r="BU185" s="8"/>
      <c r="BV185" s="8"/>
      <c r="BW185" s="8"/>
      <c r="BX185" s="8"/>
      <c r="BY185" s="8"/>
      <c r="BZ185" s="8"/>
      <c r="CA185" s="8"/>
      <c r="CB185" s="1"/>
      <c r="CC185" s="8"/>
      <c r="CD185" s="1"/>
      <c r="CE185" s="8"/>
      <c r="CF185" s="1"/>
      <c r="CG185" s="8"/>
      <c r="CH185" s="1"/>
    </row>
  </sheetData>
  <protectedRanges>
    <protectedRange sqref="BG40:BQ61 BM81:BM110 AM116:AO143 BQ3:BZ30 T3:AC30" name="Expected"/>
    <protectedRange sqref="H3:S30" name="Year5Range"/>
  </protectedRanges>
  <mergeCells count="41">
    <mergeCell ref="B147:K161"/>
    <mergeCell ref="B123:B134"/>
    <mergeCell ref="C123:D125"/>
    <mergeCell ref="C126:D128"/>
    <mergeCell ref="C129:D131"/>
    <mergeCell ref="C132:D134"/>
    <mergeCell ref="B135:B141"/>
    <mergeCell ref="C135:D137"/>
    <mergeCell ref="C138:D141"/>
    <mergeCell ref="C113:D113"/>
    <mergeCell ref="E113:G113"/>
    <mergeCell ref="B114:B122"/>
    <mergeCell ref="C114:D115"/>
    <mergeCell ref="C116:D119"/>
    <mergeCell ref="C120:D122"/>
    <mergeCell ref="B39:D39"/>
    <mergeCell ref="E39:H39"/>
    <mergeCell ref="I39:K39"/>
    <mergeCell ref="B40:D40"/>
    <mergeCell ref="E40:H40"/>
    <mergeCell ref="I40:K40"/>
    <mergeCell ref="B38:K38"/>
    <mergeCell ref="B12:B23"/>
    <mergeCell ref="C12:D14"/>
    <mergeCell ref="C15:D17"/>
    <mergeCell ref="C18:D20"/>
    <mergeCell ref="C21:D23"/>
    <mergeCell ref="B24:B30"/>
    <mergeCell ref="C24:D26"/>
    <mergeCell ref="C27:D30"/>
    <mergeCell ref="B31:G31"/>
    <mergeCell ref="B32:G32"/>
    <mergeCell ref="B33:G33"/>
    <mergeCell ref="B34:F34"/>
    <mergeCell ref="B36:C37"/>
    <mergeCell ref="C2:D2"/>
    <mergeCell ref="E2:G2"/>
    <mergeCell ref="B3:B11"/>
    <mergeCell ref="C3:D4"/>
    <mergeCell ref="C5:D8"/>
    <mergeCell ref="C9:D11"/>
  </mergeCells>
  <conditionalFormatting sqref="D46:D48 F46:F48 H46:H48 J46:J48">
    <cfRule type="containsErrors" dxfId="17" priority="17">
      <formula>ISERROR(D46)</formula>
    </cfRule>
  </conditionalFormatting>
  <conditionalFormatting sqref="H114:I141">
    <cfRule type="containsText" dxfId="16" priority="7" operator="containsText" text="error">
      <formula>NOT(ISERROR(SEARCH("error",H114)))</formula>
    </cfRule>
  </conditionalFormatting>
  <conditionalFormatting sqref="H114:K141">
    <cfRule type="containsText" dxfId="15" priority="8" operator="containsText" text="80">
      <formula>NOT(ISERROR(SEARCH("80",H114)))</formula>
    </cfRule>
    <cfRule type="containsText" dxfId="14" priority="9" operator="containsText" text="60-79">
      <formula>NOT(ISERROR(SEARCH("60-79",H114)))</formula>
    </cfRule>
    <cfRule type="containsText" dxfId="13" priority="10" operator="containsText" text="&lt;60">
      <formula>NOT(ISERROR(SEARCH("&lt;60",H114)))</formula>
    </cfRule>
  </conditionalFormatting>
  <conditionalFormatting sqref="H3:Q3 H4:L30">
    <cfRule type="containsText" dxfId="12" priority="11" operator="containsText" text="*80">
      <formula>NOT(ISERROR(SEARCH("*80",H3)))</formula>
    </cfRule>
    <cfRule type="containsText" dxfId="11" priority="12" operator="containsText" text="60-79">
      <formula>NOT(ISERROR(SEARCH("60-79",H3)))</formula>
    </cfRule>
    <cfRule type="containsText" dxfId="10" priority="13" operator="containsText" text="&lt;60">
      <formula>NOT(ISERROR(SEARCH("&lt;60",H3)))</formula>
    </cfRule>
  </conditionalFormatting>
  <conditionalFormatting sqref="I145">
    <cfRule type="containsText" dxfId="9" priority="1" operator="containsText" text="80">
      <formula>NOT(ISERROR(SEARCH("80",I145)))</formula>
    </cfRule>
    <cfRule type="containsText" dxfId="8" priority="2" operator="containsText" text="60-79">
      <formula>NOT(ISERROR(SEARCH("60-79",I145)))</formula>
    </cfRule>
    <cfRule type="containsText" dxfId="7" priority="3" operator="containsText" text="&lt;60">
      <formula>NOT(ISERROR(SEARCH("&lt;60",I145)))</formula>
    </cfRule>
  </conditionalFormatting>
  <conditionalFormatting sqref="R3:R4 T3:AC30 AF3:AO30 AQ3:AQ30 BE3:BO30 BQ3:BZ30 M4:Q4 M5:R30">
    <cfRule type="containsText" dxfId="6" priority="14" operator="containsText" text="*80">
      <formula>NOT(ISERROR(SEARCH("*80",M3)))</formula>
    </cfRule>
    <cfRule type="containsText" dxfId="5" priority="15" operator="containsText" text="60-79">
      <formula>NOT(ISERROR(SEARCH("60-79",M3)))</formula>
    </cfRule>
    <cfRule type="containsText" dxfId="4" priority="16" operator="containsText" text="&lt;60">
      <formula>NOT(ISERROR(SEARCH("&lt;60",M3)))</formula>
    </cfRule>
  </conditionalFormatting>
  <dataValidations count="2">
    <dataValidation allowBlank="1" showInputMessage="1" showErrorMessage="1" errorTitle="Error in entry" error="Please use list items only." sqref="BG40:BQ61 BE38:BO38 BE31:BO34 AP116:AZ143 BQ31:BZ34 AF3:AO33" xr:uid="{B9060565-61E0-475C-B4A2-C9EC86BAEDA7}"/>
    <dataValidation type="list" allowBlank="1" showInputMessage="1" showErrorMessage="1" errorTitle="Error in entry" error="Please use list items only." sqref="H3:R30 T3:AC30" xr:uid="{2B7DE621-3FA3-4059-9A60-30F18D3A59BB}">
      <formula1>ValidDepts</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11" max="12"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J6" sqref="J6"/>
    </sheetView>
  </sheetViews>
  <sheetFormatPr defaultColWidth="9.28515625" defaultRowHeight="13.15"/>
  <cols>
    <col min="1" max="1" width="28.42578125" bestFit="1" customWidth="1"/>
    <col min="2" max="2" width="59.42578125" bestFit="1" customWidth="1"/>
  </cols>
  <sheetData>
    <row r="1" spans="1:2">
      <c r="A1" s="159" t="s">
        <v>244</v>
      </c>
      <c r="B1" s="160" t="s">
        <v>245</v>
      </c>
    </row>
    <row r="2" spans="1:2" ht="39.6">
      <c r="A2" s="159" t="s">
        <v>246</v>
      </c>
      <c r="B2" s="155" t="s">
        <v>247</v>
      </c>
    </row>
    <row r="3" spans="1:2" ht="33" customHeight="1">
      <c r="A3" s="159"/>
      <c r="B3" s="158" t="s">
        <v>248</v>
      </c>
    </row>
    <row r="4" spans="1:2" ht="97.15" customHeight="1">
      <c r="A4" s="159" t="s">
        <v>81</v>
      </c>
      <c r="B4" s="157" t="s">
        <v>249</v>
      </c>
    </row>
    <row r="5" spans="1:2" ht="52.9">
      <c r="A5" s="159" t="s">
        <v>250</v>
      </c>
      <c r="B5" s="157" t="s">
        <v>251</v>
      </c>
    </row>
    <row r="6" spans="1:2" ht="66">
      <c r="A6" s="159" t="s">
        <v>252</v>
      </c>
      <c r="B6" s="157" t="s">
        <v>253</v>
      </c>
    </row>
    <row r="7" spans="1:2" ht="52.9">
      <c r="A7" s="159" t="s">
        <v>254</v>
      </c>
      <c r="B7" s="156" t="s">
        <v>255</v>
      </c>
    </row>
    <row r="8" spans="1:2">
      <c r="A8" s="159"/>
      <c r="B8" s="158" t="s">
        <v>256</v>
      </c>
    </row>
    <row r="9" spans="1:2" ht="26.45">
      <c r="A9" s="159" t="s">
        <v>257</v>
      </c>
      <c r="B9" s="157" t="s">
        <v>258</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Year xmlns="DF4B8A4B-0CFC-4C20-846F-EA898DEF5F03">2022</Year>
    <Q_x0020_Month xmlns="DF4B8A4B-0CFC-4C20-846F-EA898DEF5F03">07. October</Q_x0020_Month>
    <Project_x0020_Lead xmlns="DF4B8A4B-0CFC-4C20-846F-EA898DEF5F03">
      <UserInfo>
        <DisplayName>Kate Dewar</DisplayName>
        <AccountId>400</AccountId>
        <AccountType/>
      </UserInfo>
    </Project_x0020_Lead>
    <Policy_x0020_Status xmlns="DF4B8A4B-0CFC-4C20-846F-EA898DEF5F03">Draft</Policy_x0020_Status>
    <Meeting_x0020_Date xmlns="DF4B8A4B-0CFC-4C20-846F-EA898DEF5F03" xsi:nil="true"/>
    <TaxCatchAll xmlns="df4b8a4b-0cfc-4c20-846f-ea898def5f03">
      <Value>73</Value>
      <Value>282</Value>
      <Value>812</Value>
    </TaxCatchAll>
    <Internal xmlns="DF4B8A4B-0CFC-4C20-846F-EA898DEF5F03">false</Internal>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e169fb8ca9304a9c8e798ec8ba71f891 xmlns="df4b8a4b-0cfc-4c20-846f-ea898def5f03">
      <Terms xmlns="http://schemas.microsoft.com/office/infopath/2007/PartnerControls"/>
    </e169fb8ca9304a9c8e798ec8ba71f891>
    <_dlc_DocId xmlns="df4b8a4b-0cfc-4c20-846f-ea898def5f03">MSCSCIENCE-1007066154-1985</_dlc_DocId>
    <_dlc_DocIdUrl xmlns="df4b8a4b-0cfc-4c20-846f-ea898def5f03">
      <Url>https://marinestewardshipcouncil.sharepoint.com/sites/standards/FSR/_layouts/15/DocIdRedir.aspx?ID=MSCSCIENCE-1007066154-1985</Url>
      <Description>MSCSCIENCE-1007066154-1985</Description>
    </_dlc_DocIdUrl>
    <Agenda_x0020_Item xmlns="DF4B8A4B-0CFC-4C20-846F-EA898DEF5F03" xsi:nil="true"/>
    <Governance_x0020_Body xmlns="DF4B8A4B-0CFC-4C20-846F-EA898DEF5F03" xsi:nil="true"/>
    <Standards_x0020_Team xmlns="DF4B8A4B-0CFC-4C20-846F-EA898DEF5F03">
      <Value>Developing World</Value>
    </Standards_x0020_Team>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019bd25a-55cb-49ee-ac77-2693a7f2640e</TermId>
        </TermInfo>
      </Terms>
    </n28856ef36e142d2acdcea917f605f78>
    <Reference_x0020_ID_x0020_Number xmlns="DF4B8A4B-0CFC-4C20-846F-EA898DEF5F03" xsi:nil="true"/>
    <Meeting_x0020_Name xmlns="DF4B8A4B-0CFC-4C20-846F-EA898DEF5F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F173EA-9DB6-4BF3-8D6A-36682579E828}"/>
</file>

<file path=customXml/itemProps2.xml><?xml version="1.0" encoding="utf-8"?>
<ds:datastoreItem xmlns:ds="http://schemas.openxmlformats.org/officeDocument/2006/customXml" ds:itemID="{1FC319DE-0C18-40DB-9A23-D61FD7F0503C}"/>
</file>

<file path=customXml/itemProps3.xml><?xml version="1.0" encoding="utf-8"?>
<ds:datastoreItem xmlns:ds="http://schemas.openxmlformats.org/officeDocument/2006/customXml" ds:itemID="{CA6D5FBA-4A40-4440-B80A-FF0016D91C62}"/>
</file>

<file path=customXml/itemProps4.xml><?xml version="1.0" encoding="utf-8"?>
<ds:datastoreItem xmlns:ds="http://schemas.openxmlformats.org/officeDocument/2006/customXml" ds:itemID="{CFE806BD-169A-42A8-9F4F-FDA90D1394B0}"/>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Amanda Lejbowicz</cp:lastModifiedBy>
  <cp:revision/>
  <dcterms:created xsi:type="dcterms:W3CDTF">2013-05-08T10:03:44Z</dcterms:created>
  <dcterms:modified xsi:type="dcterms:W3CDTF">2023-04-28T11:36:03Z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c3728947-8307-44f0-b929-214efec7daa0</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ies>
</file>